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gexcorp.sharepoint.com/sites/cservices/Shared Documents/10) Tech Services Dev Files/100-269 Spectro Form Val and Lock-down/Final Docs for QA Approval/"/>
    </mc:Choice>
  </mc:AlternateContent>
  <xr:revisionPtr revIDLastSave="1416" documentId="8_{7C9D7E5E-E6B6-43F1-8282-CF3C4DC05A8E}" xr6:coauthVersionLast="47" xr6:coauthVersionMax="47" xr10:uidLastSave="{3876F3C9-05EC-4D7C-AEE3-FA9EAACE2B81}"/>
  <bookViews>
    <workbookView xWindow="-110" yWindow="-110" windowWidth="38620" windowHeight="21100" xr2:uid="{00000000-000D-0000-FFFF-FFFF00000000}"/>
  </bookViews>
  <sheets>
    <sheet name="GEX Form 100-269(a) Rev-G" sheetId="3" r:id="rId1"/>
    <sheet name="GEX Form 100-269(b) Rev-G" sheetId="8" r:id="rId2"/>
    <sheet name="GEX Form 100-269(c) Rev-G" sheetId="7" r:id="rId3"/>
  </sheets>
  <definedNames>
    <definedName name="_xlnm.Print_Area" localSheetId="0">'GEX Form 100-269(a) Rev-G'!$A$1:$M$43</definedName>
    <definedName name="_xlnm.Print_Area" localSheetId="1">'GEX Form 100-269(b) Rev-G'!$A$1:$M$43</definedName>
    <definedName name="_xlnm.Print_Area" localSheetId="2">'GEX Form 100-269(c) Rev-G'!$A$1:$M$43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3" l="1"/>
  <c r="K26" i="3"/>
  <c r="F29" i="3"/>
  <c r="H27" i="7"/>
  <c r="H26" i="7"/>
  <c r="H22" i="7"/>
  <c r="J5" i="7"/>
  <c r="K5" i="8"/>
  <c r="J5" i="8"/>
  <c r="F26" i="3"/>
  <c r="H26" i="3"/>
  <c r="F22" i="3"/>
  <c r="K5" i="3"/>
  <c r="J5" i="3"/>
  <c r="I6" i="3"/>
  <c r="F5" i="3"/>
  <c r="M5" i="3"/>
  <c r="L27" i="7"/>
  <c r="L26" i="7"/>
  <c r="L30" i="7" s="1"/>
  <c r="F15" i="8"/>
  <c r="F14" i="8"/>
  <c r="F13" i="8"/>
  <c r="K12" i="8"/>
  <c r="J12" i="8"/>
  <c r="M12" i="8" s="1"/>
  <c r="F12" i="8"/>
  <c r="F8" i="8"/>
  <c r="F7" i="8"/>
  <c r="F6" i="8"/>
  <c r="M5" i="8"/>
  <c r="F5" i="8"/>
  <c r="L22" i="7"/>
  <c r="K15" i="7"/>
  <c r="J15" i="7"/>
  <c r="M15" i="7" s="1"/>
  <c r="F15" i="7"/>
  <c r="K14" i="7"/>
  <c r="J14" i="7"/>
  <c r="M14" i="7" s="1"/>
  <c r="F14" i="7"/>
  <c r="F13" i="7"/>
  <c r="K12" i="7"/>
  <c r="J12" i="7"/>
  <c r="M12" i="7" s="1"/>
  <c r="F12" i="7"/>
  <c r="F8" i="7"/>
  <c r="F7" i="7"/>
  <c r="F6" i="7"/>
  <c r="K5" i="7"/>
  <c r="M5" i="7"/>
  <c r="F5" i="7"/>
  <c r="M26" i="3"/>
  <c r="M19" i="3" l="1"/>
  <c r="H30" i="7"/>
  <c r="F30" i="3"/>
  <c r="H19" i="3"/>
  <c r="K15" i="8"/>
  <c r="J15" i="8"/>
  <c r="M15" i="8" s="1"/>
  <c r="J14" i="8"/>
  <c r="K14" i="8"/>
  <c r="J13" i="8"/>
  <c r="K13" i="8"/>
  <c r="K8" i="8"/>
  <c r="J8" i="8"/>
  <c r="M8" i="8" s="1"/>
  <c r="K7" i="8"/>
  <c r="J7" i="8"/>
  <c r="K6" i="8"/>
  <c r="J6" i="8"/>
  <c r="M6" i="8" s="1"/>
  <c r="K13" i="7"/>
  <c r="J13" i="7"/>
  <c r="M13" i="7" s="1"/>
  <c r="K8" i="7"/>
  <c r="J8" i="7"/>
  <c r="M8" i="7" s="1"/>
  <c r="K7" i="7"/>
  <c r="J7" i="7"/>
  <c r="M7" i="7" s="1"/>
  <c r="K6" i="7"/>
  <c r="J6" i="7"/>
  <c r="M6" i="7" s="1"/>
  <c r="F6" i="3"/>
  <c r="F7" i="3"/>
  <c r="F8" i="3"/>
  <c r="K22" i="3"/>
  <c r="F12" i="3"/>
  <c r="F15" i="3"/>
  <c r="F14" i="3"/>
  <c r="F13" i="3"/>
  <c r="M14" i="8" l="1"/>
  <c r="M13" i="8"/>
  <c r="M7" i="8"/>
  <c r="H20" i="3"/>
  <c r="H33" i="3"/>
  <c r="H32" i="3"/>
  <c r="M33" i="3"/>
  <c r="M32" i="3"/>
  <c r="M20" i="3"/>
  <c r="I15" i="3" l="1"/>
  <c r="I14" i="3"/>
  <c r="I13" i="3"/>
  <c r="I7" i="3"/>
  <c r="I8" i="3"/>
  <c r="K15" i="3" l="1"/>
  <c r="J15" i="3"/>
  <c r="K14" i="3"/>
  <c r="K13" i="3"/>
  <c r="J13" i="3"/>
  <c r="M13" i="3" s="1"/>
  <c r="K12" i="3"/>
  <c r="J12" i="3"/>
  <c r="K8" i="3"/>
  <c r="J8" i="3"/>
  <c r="J7" i="3"/>
  <c r="K6" i="3"/>
  <c r="J6" i="3"/>
  <c r="M6" i="3" l="1"/>
  <c r="M12" i="3"/>
  <c r="M8" i="3"/>
  <c r="M15" i="3"/>
  <c r="J14" i="3"/>
  <c r="M14" i="3" s="1"/>
  <c r="K7" i="3"/>
  <c r="M7" i="3" s="1"/>
  <c r="K27" i="3" l="1"/>
  <c r="M22" i="3" l="1"/>
  <c r="M31" i="3" l="1"/>
  <c r="M30" i="3"/>
  <c r="M29" i="3"/>
  <c r="M28" i="3"/>
  <c r="M27" i="3"/>
  <c r="M25" i="3"/>
  <c r="M24" i="3"/>
  <c r="M23" i="3"/>
  <c r="M21" i="3"/>
  <c r="K29" i="3" l="1"/>
  <c r="K30" i="3" s="1"/>
  <c r="H31" i="3"/>
  <c r="H30" i="3"/>
  <c r="H29" i="3"/>
  <c r="H28" i="3"/>
  <c r="H27" i="3"/>
  <c r="H25" i="3"/>
  <c r="H24" i="3"/>
  <c r="H23" i="3"/>
  <c r="H22" i="3"/>
  <c r="H21"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6">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futureMetadata>
  <valueMetadata count="6">
    <bk>
      <rc t="1" v="0"/>
    </bk>
    <bk>
      <rc t="1" v="1"/>
    </bk>
    <bk>
      <rc t="1" v="2"/>
    </bk>
    <bk>
      <rc t="1" v="3"/>
    </bk>
    <bk>
      <rc t="1" v="4"/>
    </bk>
    <bk>
      <rc t="1" v="5"/>
    </bk>
  </valueMetadata>
</metadata>
</file>

<file path=xl/sharedStrings.xml><?xml version="1.0" encoding="utf-8"?>
<sst xmlns="http://schemas.openxmlformats.org/spreadsheetml/2006/main" count="217" uniqueCount="55">
  <si>
    <t>Test Method:</t>
  </si>
  <si>
    <t>100-270 Genesys 30 P.V.</t>
  </si>
  <si>
    <t>Instrument S/N:</t>
  </si>
  <si>
    <r>
      <rPr>
        <b/>
        <sz val="12"/>
        <rFont val="Aptos Narrow"/>
        <family val="2"/>
      </rPr>
      <t>Photometric Performance</t>
    </r>
    <r>
      <rPr>
        <sz val="12"/>
        <rFont val="Aptos Narrow"/>
        <family val="2"/>
      </rPr>
      <t xml:space="preserve"> at </t>
    </r>
    <r>
      <rPr>
        <b/>
        <sz val="12"/>
        <color rgb="FFC00000"/>
        <rFont val="Aptos Narrow"/>
        <family val="2"/>
      </rPr>
      <t>465nm</t>
    </r>
  </si>
  <si>
    <t>Photometric Test Instrument:</t>
  </si>
  <si>
    <t>STANDARDS</t>
  </si>
  <si>
    <t>Genesys 30 Uncertainty (A):</t>
  </si>
  <si>
    <t>LISTED</t>
  </si>
  <si>
    <t>Instrument Model:</t>
  </si>
  <si>
    <t>Genesys 30</t>
  </si>
  <si>
    <t>Standard ID</t>
  </si>
  <si>
    <t>Certified Value</t>
  </si>
  <si>
    <t>Uncertainty</t>
  </si>
  <si>
    <t>Spectro. Uncertainty</t>
  </si>
  <si>
    <t>Lower Limit</t>
  </si>
  <si>
    <t>Upper Limit</t>
  </si>
  <si>
    <t>Value As Found</t>
  </si>
  <si>
    <t>Pass/Fail</t>
  </si>
  <si>
    <t>Date:</t>
  </si>
  <si>
    <r>
      <t>o</t>
    </r>
    <r>
      <rPr>
        <sz val="10"/>
        <rFont val="Aptos Narrow"/>
        <family val="2"/>
      </rPr>
      <t>*</t>
    </r>
  </si>
  <si>
    <t>from cert.</t>
  </si>
  <si>
    <t>from cert. (A)</t>
  </si>
  <si>
    <t>from manual (A)</t>
  </si>
  <si>
    <t>(A)</t>
  </si>
  <si>
    <t>Relative Humidty (%):</t>
  </si>
  <si>
    <t>Temperature (°C):</t>
  </si>
  <si>
    <t>Calibration Standards Set ID#:</t>
  </si>
  <si>
    <t>Calibration Certificate #:</t>
  </si>
  <si>
    <t>*Left blank because the data is recorded in the document that this form is attached to.</t>
  </si>
  <si>
    <r>
      <rPr>
        <b/>
        <sz val="12"/>
        <rFont val="Aptos Narrow"/>
        <family val="2"/>
      </rPr>
      <t>Photometric Performance</t>
    </r>
    <r>
      <rPr>
        <sz val="12"/>
        <rFont val="Aptos Narrow"/>
        <family val="2"/>
      </rPr>
      <t xml:space="preserve"> at </t>
    </r>
    <r>
      <rPr>
        <b/>
        <sz val="12"/>
        <color rgb="FFC00000"/>
        <rFont val="Aptos Narrow"/>
        <family val="2"/>
      </rPr>
      <t>590nm</t>
    </r>
  </si>
  <si>
    <t>Notes:</t>
  </si>
  <si>
    <r>
      <rPr>
        <b/>
        <sz val="12"/>
        <rFont val="Aptos Narrow"/>
        <family val="2"/>
      </rPr>
      <t>Wavelength Accuracy Test</t>
    </r>
    <r>
      <rPr>
        <sz val="12"/>
        <rFont val="Aptos Narrow"/>
        <family val="2"/>
      </rPr>
      <t xml:space="preserve"> at </t>
    </r>
    <r>
      <rPr>
        <b/>
        <sz val="12"/>
        <color rgb="FFC00000"/>
        <rFont val="Aptos Narrow"/>
        <family val="2"/>
      </rPr>
      <t>525nm</t>
    </r>
    <r>
      <rPr>
        <sz val="12"/>
        <rFont val="Aptos Narrow"/>
        <family val="2"/>
      </rPr>
      <t xml:space="preserve"> (nominal)</t>
    </r>
  </si>
  <si>
    <r>
      <rPr>
        <b/>
        <sz val="12"/>
        <rFont val="Aptos Narrow"/>
        <family val="2"/>
      </rPr>
      <t>Wavelength Accuracy Test</t>
    </r>
    <r>
      <rPr>
        <sz val="12"/>
        <rFont val="Aptos Narrow"/>
        <family val="2"/>
      </rPr>
      <t xml:space="preserve"> at </t>
    </r>
    <r>
      <rPr>
        <b/>
        <sz val="12"/>
        <color rgb="FFC00000"/>
        <rFont val="Aptos Narrow"/>
        <family val="2"/>
      </rPr>
      <t>782nm</t>
    </r>
    <r>
      <rPr>
        <sz val="12"/>
        <rFont val="Aptos Narrow"/>
        <family val="2"/>
      </rPr>
      <t xml:space="preserve"> (nominal)</t>
    </r>
  </si>
  <si>
    <t>Wavelength Test Instrument:</t>
  </si>
  <si>
    <t>Measured Data (A)</t>
  </si>
  <si>
    <t>at   WL (nm)</t>
  </si>
  <si>
    <t>Standard ID:</t>
  </si>
  <si>
    <t>Certified Value (nm):</t>
  </si>
  <si>
    <t>Uncertainty (nm):</t>
  </si>
  <si>
    <t>Spectro. Uncertainty (nm)</t>
  </si>
  <si>
    <t>Lower Limit (nm):</t>
  </si>
  <si>
    <t>Upper Limit (nm):</t>
  </si>
  <si>
    <t>Peak As Found (nm):</t>
  </si>
  <si>
    <t>Pass/Fail:</t>
  </si>
  <si>
    <t>Performed By:</t>
  </si>
  <si>
    <t>Reviewed By:</t>
  </si>
  <si>
    <t>100-271 Evolution P.V. Method 1: Optical Standards and Hg Lamp</t>
  </si>
  <si>
    <t>Evolution One Plus Uncertainty (A):</t>
  </si>
  <si>
    <t>Evolution 220 Uncertainty (A):</t>
  </si>
  <si>
    <t>Wavelength Accuracy Test</t>
  </si>
  <si>
    <t>Hg LAMP</t>
  </si>
  <si>
    <t>Wavelength accuracy testing has been completed using both the Hg Lamp and Thermo Scientific's software. See attached output report.</t>
  </si>
  <si>
    <t>100-271 Evolution P.V. Method 2: Optical Standards</t>
  </si>
  <si>
    <t>Valley As Found (nm):</t>
  </si>
  <si>
    <t>User-entered values are purposefully displayed on this sheet with more significant figures than real precision allows SO THE USER CAN MORE READILY SEE if the data was entered with too many digits.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</si>
</sst>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000"/>
    <numFmt numFmtId="167" formatCode="[$-409]d\-mmm\-yyyy;@"/>
  </numFmts>
  <fonts count="13" x14ac:knownFonts="1">
    <font>
      <sz val="10"/>
      <name val="Arial"/>
    </font>
    <font>
      <sz val="10"/>
      <name val="Wingdings"/>
      <charset val="2"/>
    </font>
    <font>
      <sz val="10"/>
      <name val="Arial"/>
      <family val="2"/>
    </font>
    <font>
      <sz val="10"/>
      <name val="Aptos Narrow"/>
      <family val="2"/>
    </font>
    <font>
      <b/>
      <sz val="10"/>
      <name val="Aptos Narrow"/>
      <family val="2"/>
    </font>
    <font>
      <b/>
      <sz val="12"/>
      <name val="Aptos Narrow"/>
      <family val="2"/>
    </font>
    <font>
      <sz val="10"/>
      <color rgb="FFC00000"/>
      <name val="Aptos Narrow"/>
      <family val="2"/>
    </font>
    <font>
      <b/>
      <i/>
      <sz val="10"/>
      <name val="Aptos Narrow"/>
      <family val="2"/>
    </font>
    <font>
      <sz val="10"/>
      <color theme="0"/>
      <name val="Aptos Narrow"/>
      <family val="2"/>
    </font>
    <font>
      <sz val="10"/>
      <color theme="1"/>
      <name val="Aptos Narrow"/>
      <family val="2"/>
    </font>
    <font>
      <b/>
      <sz val="12"/>
      <color rgb="FFC00000"/>
      <name val="Aptos Narrow"/>
      <family val="2"/>
    </font>
    <font>
      <sz val="12"/>
      <name val="Aptos Narrow"/>
      <family val="2"/>
    </font>
    <font>
      <i/>
      <sz val="8"/>
      <name val="Aptos Narrow"/>
      <family val="2"/>
    </font>
  </fonts>
  <fills count="6">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E6FFCD"/>
        <bgColor indexed="64"/>
      </patternFill>
    </fill>
    <fill>
      <patternFill patternType="solid">
        <fgColor rgb="FFFFFF00"/>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ck">
        <color rgb="FFFF0000"/>
      </left>
      <right style="thick">
        <color rgb="FFFF0000"/>
      </right>
      <top style="thick">
        <color rgb="FFFF0000"/>
      </top>
      <bottom style="thick">
        <color rgb="FFFF0000"/>
      </bottom>
      <diagonal/>
    </border>
    <border>
      <left/>
      <right style="thick">
        <color rgb="FFFF0000"/>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rgb="FFFF0000"/>
      </left>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133">
    <xf numFmtId="0" fontId="0" fillId="0" borderId="0" xfId="0"/>
    <xf numFmtId="166" fontId="3" fillId="0" borderId="11"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left" vertical="center"/>
      <protection locked="0"/>
    </xf>
    <xf numFmtId="167" fontId="3" fillId="0" borderId="2" xfId="0" applyNumberFormat="1" applyFont="1" applyBorder="1" applyAlignment="1" applyProtection="1">
      <alignment horizontal="left" vertical="center"/>
      <protection locked="0"/>
    </xf>
    <xf numFmtId="49" fontId="3" fillId="0" borderId="11" xfId="0" applyNumberFormat="1" applyFont="1" applyBorder="1" applyAlignment="1" applyProtection="1">
      <alignment horizontal="left" vertical="center"/>
      <protection locked="0"/>
    </xf>
    <xf numFmtId="9" fontId="3" fillId="0" borderId="2" xfId="1" applyFont="1" applyFill="1" applyBorder="1" applyAlignment="1" applyProtection="1">
      <alignment horizontal="left" vertical="center"/>
      <protection locked="0"/>
    </xf>
    <xf numFmtId="164" fontId="3" fillId="0" borderId="5" xfId="0" applyNumberFormat="1" applyFont="1" applyBorder="1" applyAlignment="1" applyProtection="1">
      <alignment horizontal="left" vertical="center"/>
      <protection locked="0"/>
    </xf>
    <xf numFmtId="165" fontId="3" fillId="0" borderId="11" xfId="0" applyNumberFormat="1" applyFont="1" applyBorder="1" applyAlignment="1" applyProtection="1">
      <alignment horizontal="center" vertical="center"/>
      <protection locked="0"/>
    </xf>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center" vertical="center" wrapText="1"/>
    </xf>
    <xf numFmtId="0" fontId="4" fillId="5" borderId="10" xfId="0" applyFont="1" applyFill="1" applyBorder="1" applyAlignment="1">
      <alignment horizontal="center" vertical="center" wrapText="1"/>
    </xf>
    <xf numFmtId="49" fontId="3" fillId="0" borderId="0" xfId="0" applyNumberFormat="1" applyFont="1" applyAlignment="1">
      <alignment horizontal="left" vertical="center"/>
    </xf>
    <xf numFmtId="0" fontId="7" fillId="3" borderId="8"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5" xfId="0" applyFont="1" applyFill="1" applyBorder="1" applyAlignment="1">
      <alignment horizontal="center" vertical="center"/>
    </xf>
    <xf numFmtId="0" fontId="4" fillId="0" borderId="0" xfId="0" applyFont="1" applyAlignment="1">
      <alignment vertical="center"/>
    </xf>
    <xf numFmtId="0" fontId="1" fillId="0" borderId="0" xfId="0" applyFont="1" applyAlignment="1">
      <alignment horizontal="left" vertical="center" wrapText="1"/>
    </xf>
    <xf numFmtId="0" fontId="7" fillId="3" borderId="6"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1" xfId="0" applyFont="1" applyFill="1" applyBorder="1" applyAlignment="1">
      <alignment horizontal="center" vertical="center" wrapText="1"/>
    </xf>
    <xf numFmtId="0" fontId="7" fillId="3" borderId="0" xfId="0" applyFont="1" applyFill="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xf>
    <xf numFmtId="0" fontId="3" fillId="3" borderId="13" xfId="0" applyFont="1" applyFill="1" applyBorder="1" applyAlignment="1">
      <alignment horizontal="center" vertical="center"/>
    </xf>
    <xf numFmtId="166" fontId="9" fillId="3" borderId="2" xfId="0" applyNumberFormat="1" applyFont="1" applyFill="1" applyBorder="1" applyAlignment="1">
      <alignment horizontal="center" vertical="center"/>
    </xf>
    <xf numFmtId="166" fontId="3" fillId="3" borderId="2" xfId="0" applyNumberFormat="1" applyFont="1" applyFill="1" applyBorder="1" applyAlignment="1">
      <alignment horizontal="center" vertical="center"/>
    </xf>
    <xf numFmtId="0" fontId="4" fillId="0" borderId="14" xfId="0" applyFont="1" applyBorder="1" applyAlignment="1">
      <alignment horizontal="center" vertical="center"/>
    </xf>
    <xf numFmtId="49" fontId="4" fillId="0" borderId="0" xfId="0" applyNumberFormat="1" applyFont="1" applyAlignment="1">
      <alignment horizontal="center" vertical="center"/>
    </xf>
    <xf numFmtId="166" fontId="3" fillId="3" borderId="1" xfId="0" applyNumberFormat="1" applyFont="1" applyFill="1" applyBorder="1" applyAlignment="1">
      <alignment horizontal="center" vertical="center"/>
    </xf>
    <xf numFmtId="0" fontId="3" fillId="3" borderId="16" xfId="0" applyFont="1" applyFill="1" applyBorder="1" applyAlignment="1">
      <alignment horizontal="center" vertical="center"/>
    </xf>
    <xf numFmtId="166" fontId="9" fillId="3" borderId="15" xfId="0" applyNumberFormat="1" applyFont="1" applyFill="1" applyBorder="1" applyAlignment="1">
      <alignment horizontal="center" vertical="center"/>
    </xf>
    <xf numFmtId="166" fontId="3" fillId="3" borderId="12" xfId="0" applyNumberFormat="1" applyFont="1" applyFill="1" applyBorder="1" applyAlignment="1">
      <alignment horizontal="center" vertical="center"/>
    </xf>
    <xf numFmtId="0" fontId="4" fillId="0" borderId="17" xfId="0" applyFont="1" applyBorder="1" applyAlignment="1">
      <alignment horizontal="center" vertical="center"/>
    </xf>
    <xf numFmtId="0" fontId="7" fillId="4" borderId="8"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4" fillId="0" borderId="0" xfId="0" applyFont="1" applyAlignment="1">
      <alignment vertical="center" wrapText="1"/>
    </xf>
    <xf numFmtId="0" fontId="7" fillId="4" borderId="6" xfId="0" applyFont="1" applyFill="1" applyBorder="1" applyAlignment="1">
      <alignment horizontal="center" vertical="center" wrapText="1"/>
    </xf>
    <xf numFmtId="0" fontId="7" fillId="4" borderId="0" xfId="0" applyFont="1" applyFill="1" applyAlignment="1">
      <alignment horizontal="center" vertical="center"/>
    </xf>
    <xf numFmtId="0" fontId="7" fillId="4" borderId="1" xfId="0" applyFont="1" applyFill="1" applyBorder="1" applyAlignment="1">
      <alignment horizontal="center" vertical="center"/>
    </xf>
    <xf numFmtId="0" fontId="3" fillId="4" borderId="13" xfId="0" applyFont="1" applyFill="1" applyBorder="1" applyAlignment="1">
      <alignment horizontal="center" vertical="center"/>
    </xf>
    <xf numFmtId="166" fontId="9" fillId="4" borderId="2" xfId="0" applyNumberFormat="1" applyFont="1" applyFill="1" applyBorder="1" applyAlignment="1">
      <alignment horizontal="center" vertical="center"/>
    </xf>
    <xf numFmtId="166" fontId="3" fillId="4" borderId="2" xfId="0" applyNumberFormat="1" applyFont="1" applyFill="1" applyBorder="1" applyAlignment="1">
      <alignment horizontal="center" vertical="center"/>
    </xf>
    <xf numFmtId="0" fontId="3" fillId="4" borderId="16" xfId="0" applyFont="1" applyFill="1" applyBorder="1" applyAlignment="1">
      <alignment horizontal="center" vertical="center"/>
    </xf>
    <xf numFmtId="166" fontId="9" fillId="4" borderId="15" xfId="0" applyNumberFormat="1" applyFont="1" applyFill="1" applyBorder="1" applyAlignment="1">
      <alignment horizontal="center" vertical="center"/>
    </xf>
    <xf numFmtId="166" fontId="3" fillId="4" borderId="12" xfId="0" applyNumberFormat="1" applyFont="1" applyFill="1" applyBorder="1" applyAlignment="1">
      <alignment horizontal="center" vertical="center"/>
    </xf>
    <xf numFmtId="166" fontId="6" fillId="0" borderId="0" xfId="0" applyNumberFormat="1" applyFont="1" applyAlignment="1">
      <alignment horizontal="center" vertical="center"/>
    </xf>
    <xf numFmtId="166" fontId="9" fillId="0" borderId="0" xfId="0" applyNumberFormat="1" applyFont="1" applyAlignment="1">
      <alignment horizontal="center" vertical="center"/>
    </xf>
    <xf numFmtId="166" fontId="3" fillId="0" borderId="0" xfId="0" applyNumberFormat="1" applyFont="1" applyAlignment="1">
      <alignment horizontal="center" vertical="center"/>
    </xf>
    <xf numFmtId="165" fontId="3" fillId="0" borderId="0" xfId="0" applyNumberFormat="1" applyFont="1" applyAlignment="1">
      <alignment horizontal="center" vertical="center"/>
    </xf>
    <xf numFmtId="0" fontId="3" fillId="2" borderId="8" xfId="0" applyFont="1" applyFill="1" applyBorder="1" applyAlignment="1">
      <alignment horizontal="right" vertical="center"/>
    </xf>
    <xf numFmtId="0" fontId="3" fillId="2" borderId="5" xfId="0" applyFont="1" applyFill="1" applyBorder="1" applyAlignment="1">
      <alignment vertical="center"/>
    </xf>
    <xf numFmtId="0" fontId="7" fillId="2" borderId="5" xfId="0" applyFont="1" applyFill="1" applyBorder="1" applyAlignment="1">
      <alignment horizontal="right" vertical="center"/>
    </xf>
    <xf numFmtId="0" fontId="7" fillId="2" borderId="4" xfId="0" applyFont="1" applyFill="1" applyBorder="1" applyAlignment="1">
      <alignment horizontal="left" vertical="center"/>
    </xf>
    <xf numFmtId="0" fontId="3" fillId="2" borderId="5" xfId="0" applyFont="1" applyFill="1" applyBorder="1" applyAlignment="1">
      <alignment horizontal="right" vertical="center"/>
    </xf>
    <xf numFmtId="0" fontId="3" fillId="2" borderId="7" xfId="0" applyFont="1" applyFill="1" applyBorder="1" applyAlignment="1">
      <alignment horizontal="right" vertical="center"/>
    </xf>
    <xf numFmtId="0" fontId="3" fillId="2" borderId="0" xfId="0" applyFont="1" applyFill="1" applyAlignment="1">
      <alignment vertical="center"/>
    </xf>
    <xf numFmtId="1" fontId="3" fillId="2" borderId="3" xfId="0" applyNumberFormat="1" applyFont="1" applyFill="1" applyBorder="1" applyAlignment="1">
      <alignment horizontal="center" vertical="center"/>
    </xf>
    <xf numFmtId="0" fontId="3" fillId="2" borderId="0" xfId="0" applyFont="1" applyFill="1" applyAlignment="1">
      <alignment horizontal="right" vertical="center"/>
    </xf>
    <xf numFmtId="0" fontId="3" fillId="2" borderId="7" xfId="0" applyFont="1" applyFill="1" applyBorder="1" applyAlignment="1">
      <alignment vertical="center"/>
    </xf>
    <xf numFmtId="0" fontId="4" fillId="2" borderId="7" xfId="0" applyFont="1" applyFill="1" applyBorder="1" applyAlignment="1">
      <alignment vertical="center"/>
    </xf>
    <xf numFmtId="0" fontId="4" fillId="2" borderId="0" xfId="0" applyFont="1" applyFill="1" applyAlignment="1">
      <alignment horizontal="right" vertical="center"/>
    </xf>
    <xf numFmtId="164" fontId="3" fillId="2" borderId="0" xfId="0" applyNumberFormat="1" applyFont="1" applyFill="1" applyAlignment="1">
      <alignment horizontal="center" vertical="center"/>
    </xf>
    <xf numFmtId="164" fontId="3" fillId="2" borderId="1" xfId="0" applyNumberFormat="1" applyFont="1" applyFill="1" applyBorder="1" applyAlignment="1">
      <alignment horizontal="center" vertical="center"/>
    </xf>
    <xf numFmtId="0" fontId="4" fillId="2" borderId="0" xfId="0" applyFont="1" applyFill="1" applyAlignment="1">
      <alignment vertical="center"/>
    </xf>
    <xf numFmtId="1" fontId="4" fillId="2" borderId="1"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3" fillId="2" borderId="6" xfId="0" applyFont="1" applyFill="1" applyBorder="1" applyAlignment="1">
      <alignment vertical="center"/>
    </xf>
    <xf numFmtId="0" fontId="3" fillId="2" borderId="1" xfId="0" applyFont="1" applyFill="1" applyBorder="1" applyAlignment="1">
      <alignment vertical="center"/>
    </xf>
    <xf numFmtId="0" fontId="3" fillId="2" borderId="9" xfId="0" applyFont="1" applyFill="1" applyBorder="1" applyAlignment="1">
      <alignment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6" fillId="0" borderId="5" xfId="0" applyFont="1" applyBorder="1" applyAlignment="1">
      <alignment vertical="center"/>
    </xf>
    <xf numFmtId="0" fontId="3" fillId="2" borderId="4" xfId="0" applyFont="1" applyFill="1" applyBorder="1" applyAlignment="1">
      <alignment vertical="center"/>
    </xf>
    <xf numFmtId="0" fontId="3" fillId="2" borderId="3" xfId="0" applyFont="1" applyFill="1" applyBorder="1" applyAlignment="1">
      <alignment vertical="center"/>
    </xf>
    <xf numFmtId="0" fontId="3" fillId="0" borderId="1" xfId="0" applyFont="1" applyBorder="1" applyAlignment="1">
      <alignment vertical="center"/>
    </xf>
    <xf numFmtId="0" fontId="3" fillId="0" borderId="0" xfId="0" applyFont="1" applyAlignment="1" applyProtection="1">
      <alignment horizontal="left" vertical="center"/>
      <protection locked="0"/>
    </xf>
    <xf numFmtId="0" fontId="3" fillId="0" borderId="1" xfId="0" applyFont="1" applyBorder="1" applyAlignment="1" applyProtection="1">
      <alignment horizontal="left" vertical="center"/>
      <protection locked="0"/>
    </xf>
    <xf numFmtId="167" fontId="3" fillId="0" borderId="1" xfId="0" applyNumberFormat="1" applyFont="1" applyBorder="1" applyAlignment="1" applyProtection="1">
      <alignment horizontal="left" vertical="center"/>
      <protection locked="0"/>
    </xf>
    <xf numFmtId="0" fontId="4" fillId="2" borderId="1" xfId="0" applyFont="1" applyFill="1" applyBorder="1" applyAlignment="1">
      <alignment horizontal="center" vertical="center"/>
    </xf>
    <xf numFmtId="0" fontId="4" fillId="3" borderId="8" xfId="0" applyFont="1" applyFill="1" applyBorder="1" applyAlignment="1">
      <alignment horizontal="right" vertical="center" wrapText="1"/>
    </xf>
    <xf numFmtId="0" fontId="4" fillId="3" borderId="5" xfId="0" applyFont="1" applyFill="1" applyBorder="1" applyAlignment="1">
      <alignment horizontal="right" vertical="center" wrapText="1"/>
    </xf>
    <xf numFmtId="0" fontId="4" fillId="3" borderId="4" xfId="0" applyFont="1" applyFill="1" applyBorder="1" applyAlignment="1">
      <alignment horizontal="right" vertical="center" wrapText="1"/>
    </xf>
    <xf numFmtId="0" fontId="7" fillId="4" borderId="4" xfId="0" applyFont="1" applyFill="1" applyBorder="1" applyAlignment="1">
      <alignment horizontal="center" vertical="center"/>
    </xf>
    <xf numFmtId="0" fontId="7" fillId="4" borderId="9" xfId="0" applyFont="1" applyFill="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11" fillId="3" borderId="13"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14"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9" xfId="0" applyFont="1" applyFill="1" applyBorder="1" applyAlignment="1">
      <alignment horizontal="center" vertical="center"/>
    </xf>
    <xf numFmtId="0" fontId="4" fillId="2" borderId="8" xfId="0" applyFont="1" applyFill="1" applyBorder="1" applyAlignment="1">
      <alignment horizontal="right" vertical="center" wrapText="1"/>
    </xf>
    <xf numFmtId="0" fontId="4" fillId="2" borderId="5" xfId="0" applyFont="1" applyFill="1" applyBorder="1" applyAlignment="1">
      <alignment horizontal="right" vertical="center" wrapText="1"/>
    </xf>
    <xf numFmtId="0" fontId="11" fillId="2" borderId="13"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4" xfId="0" applyFont="1" applyFill="1" applyBorder="1" applyAlignment="1">
      <alignment horizontal="center" vertical="center"/>
    </xf>
    <xf numFmtId="0" fontId="12" fillId="0" borderId="0" xfId="0" applyFont="1" applyAlignment="1">
      <alignment horizontal="right" vertical="center" wrapText="1"/>
    </xf>
    <xf numFmtId="0" fontId="11" fillId="4" borderId="6"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12" fillId="0" borderId="0" xfId="0" applyFont="1" applyAlignment="1">
      <alignment horizontal="right" vertical="top" wrapText="1"/>
    </xf>
    <xf numFmtId="0" fontId="5" fillId="2" borderId="1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4"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4" xfId="0" applyFont="1" applyFill="1" applyBorder="1" applyAlignment="1">
      <alignment horizontal="center" vertical="center"/>
    </xf>
    <xf numFmtId="2" fontId="3" fillId="2" borderId="2" xfId="0" applyNumberFormat="1" applyFont="1" applyFill="1" applyBorder="1" applyAlignment="1">
      <alignment horizontal="center" vertical="center"/>
    </xf>
    <xf numFmtId="2" fontId="4" fillId="0" borderId="11" xfId="0" applyNumberFormat="1" applyFont="1" applyBorder="1" applyAlignment="1" applyProtection="1">
      <alignment horizontal="center" vertical="center"/>
      <protection locked="0"/>
    </xf>
    <xf numFmtId="1" fontId="3" fillId="2" borderId="2" xfId="0" applyNumberFormat="1" applyFont="1" applyFill="1" applyBorder="1" applyAlignment="1">
      <alignment horizontal="center" vertical="center"/>
    </xf>
    <xf numFmtId="2" fontId="3" fillId="0" borderId="11" xfId="0" applyNumberFormat="1" applyFont="1" applyBorder="1" applyAlignment="1" applyProtection="1">
      <alignment horizontal="center" vertical="center"/>
      <protection locked="0"/>
    </xf>
    <xf numFmtId="2" fontId="3" fillId="2" borderId="1" xfId="0" applyNumberFormat="1" applyFont="1" applyFill="1" applyBorder="1" applyAlignment="1">
      <alignment horizontal="center" vertical="center"/>
    </xf>
    <xf numFmtId="0" fontId="12" fillId="0" borderId="0" xfId="0" applyFont="1" applyAlignment="1">
      <alignment vertical="center"/>
    </xf>
  </cellXfs>
  <cellStyles count="2">
    <cellStyle name="Normal" xfId="0" builtinId="0"/>
    <cellStyle name="Percent" xfId="1" builtinId="5"/>
  </cellStyles>
  <dxfs count="82">
    <dxf>
      <font>
        <b/>
        <i val="0"/>
        <color rgb="FF9C0006"/>
      </font>
      <fill>
        <patternFill>
          <bgColor rgb="FFFFC7CE"/>
        </patternFill>
      </fill>
    </dxf>
    <dxf>
      <font>
        <b/>
        <i val="0"/>
        <color rgb="FF006100"/>
      </font>
      <fill>
        <patternFill>
          <bgColor rgb="FFC6EFCE"/>
        </patternFill>
      </fill>
    </dxf>
    <dxf>
      <border>
        <left/>
        <right/>
        <bottom style="thin">
          <color auto="1"/>
        </bottom>
        <vertical/>
        <horizontal/>
      </border>
    </dxf>
    <dxf>
      <border>
        <left/>
        <right/>
        <top style="thin">
          <color auto="1"/>
        </top>
        <vertical/>
        <horizontal/>
      </border>
    </dxf>
    <dxf>
      <border>
        <bottom style="thin">
          <color auto="1"/>
        </bottom>
        <vertical/>
        <horizontal/>
      </border>
    </dxf>
    <dxf>
      <border>
        <bottom/>
        <vertical/>
        <horizontal/>
      </border>
    </dxf>
    <dxf>
      <border>
        <top/>
        <vertical/>
        <horizontal/>
      </border>
    </dxf>
    <dxf>
      <border>
        <bottom style="thin">
          <color auto="1"/>
        </bottom>
        <vertical/>
        <horizontal/>
      </border>
    </dxf>
    <dxf>
      <border>
        <left/>
        <right/>
        <vertical/>
        <horizontal/>
      </border>
    </dxf>
    <dxf>
      <border>
        <right/>
        <vertical/>
        <horizontal/>
      </border>
    </dxf>
    <dxf>
      <border>
        <right/>
        <vertical/>
        <horizontal/>
      </border>
    </dxf>
    <dxf>
      <border>
        <left/>
        <right/>
        <top/>
        <bottom style="thin">
          <color auto="1"/>
        </bottom>
        <vertical/>
        <horizontal/>
      </border>
    </dxf>
    <dxf>
      <border>
        <left/>
        <right/>
        <bottom style="thin">
          <color auto="1"/>
        </bottom>
        <vertical/>
        <horizontal/>
      </border>
    </dxf>
    <dxf>
      <border>
        <left/>
        <right/>
        <top style="thin">
          <color auto="1"/>
        </top>
        <vertical/>
        <horizontal/>
      </border>
    </dxf>
    <dxf>
      <border>
        <bottom style="thin">
          <color auto="1"/>
        </bottom>
        <vertical/>
        <horizontal/>
      </border>
    </dxf>
    <dxf>
      <border>
        <bottom/>
        <vertical/>
        <horizontal/>
      </border>
    </dxf>
    <dxf>
      <border>
        <top/>
        <vertical/>
        <horizontal/>
      </border>
    </dxf>
    <dxf>
      <border>
        <bottom style="thin">
          <color auto="1"/>
        </bottom>
        <vertical/>
        <horizontal/>
      </border>
    </dxf>
    <dxf>
      <border>
        <bottom style="thin">
          <color auto="1"/>
        </bottom>
        <vertical/>
        <horizontal/>
      </border>
    </dxf>
    <dxf>
      <border>
        <top/>
        <vertical/>
        <horizontal/>
      </border>
    </dxf>
    <dxf>
      <border>
        <bottom style="thin">
          <color auto="1"/>
        </bottom>
        <vertical/>
        <horizontal/>
      </border>
    </dxf>
    <dxf>
      <border>
        <top style="thin">
          <color auto="1"/>
        </top>
        <vertical/>
        <horizontal/>
      </border>
    </dxf>
    <dxf>
      <border>
        <right/>
        <vertical/>
        <horizontal/>
      </border>
    </dxf>
    <dxf>
      <border>
        <left/>
        <vertical/>
        <horizontal/>
      </border>
    </dxf>
    <dxf>
      <border>
        <left/>
        <right/>
        <top style="thin">
          <color auto="1"/>
        </top>
        <bottom style="thin">
          <color auto="1"/>
        </bottom>
        <vertical/>
        <horizontal/>
      </border>
    </dxf>
    <dxf>
      <border>
        <left/>
        <right/>
        <bottom style="thin">
          <color auto="1"/>
        </bottom>
        <vertical/>
        <horizontal/>
      </border>
    </dxf>
    <dxf>
      <border>
        <left/>
        <right/>
        <top style="thin">
          <color auto="1"/>
        </top>
        <vertical/>
        <horizontal/>
      </border>
    </dxf>
    <dxf>
      <border>
        <bottom style="thin">
          <color auto="1"/>
        </bottom>
        <vertical/>
        <horizontal/>
      </border>
    </dxf>
    <dxf>
      <border>
        <bottom/>
        <vertical/>
        <horizontal/>
      </border>
    </dxf>
    <dxf>
      <font>
        <b/>
        <i val="0"/>
        <color rgb="FF9C0006"/>
      </font>
      <fill>
        <patternFill>
          <bgColor rgb="FFFFC7CE"/>
        </patternFill>
      </fill>
    </dxf>
    <dxf>
      <font>
        <b/>
        <i val="0"/>
        <color rgb="FF006100"/>
      </font>
      <fill>
        <patternFill>
          <bgColor rgb="FFC6EFCE"/>
        </patternFill>
      </fill>
    </dxf>
    <dxf>
      <border>
        <top/>
        <vertical/>
        <horizontal/>
      </border>
    </dxf>
    <dxf>
      <border>
        <bottom style="thin">
          <color auto="1"/>
        </bottom>
        <vertical/>
        <horizontal/>
      </border>
    </dxf>
    <dxf>
      <border>
        <left/>
        <right/>
        <vertical/>
        <horizontal/>
      </border>
    </dxf>
    <dxf>
      <border>
        <right/>
        <vertical/>
        <horizontal/>
      </border>
    </dxf>
    <dxf>
      <border>
        <right/>
        <vertical/>
        <horizontal/>
      </border>
    </dxf>
    <dxf>
      <border>
        <top/>
        <vertical/>
        <horizontal/>
      </border>
    </dxf>
    <dxf>
      <border>
        <bottom style="thin">
          <color auto="1"/>
        </bottom>
        <vertical/>
        <horizontal/>
      </border>
    </dxf>
    <dxf>
      <border>
        <bottom style="thin">
          <color auto="1"/>
        </bottom>
        <vertical/>
        <horizontal/>
      </border>
    </dxf>
    <dxf>
      <border>
        <top/>
        <vertical/>
        <horizontal/>
      </border>
    </dxf>
    <dxf>
      <border>
        <bottom style="thin">
          <color auto="1"/>
        </bottom>
        <vertical/>
        <horizontal/>
      </border>
    </dxf>
    <dxf>
      <border>
        <top style="thin">
          <color auto="1"/>
        </top>
        <vertical/>
        <horizontal/>
      </border>
    </dxf>
    <dxf>
      <border>
        <right/>
        <vertical/>
        <horizontal/>
      </border>
    </dxf>
    <dxf>
      <border>
        <left/>
        <vertical/>
        <horizontal/>
      </border>
    </dxf>
    <dxf>
      <border>
        <left/>
        <right/>
        <top style="thin">
          <color auto="1"/>
        </top>
        <bottom style="thin">
          <color auto="1"/>
        </bottom>
        <vertical/>
        <horizontal/>
      </border>
    </dxf>
    <dxf>
      <border>
        <left/>
        <right/>
        <bottom style="thin">
          <color auto="1"/>
        </bottom>
        <vertical/>
        <horizontal/>
      </border>
    </dxf>
    <dxf>
      <border>
        <left/>
        <right/>
        <top style="thin">
          <color auto="1"/>
        </top>
        <vertical/>
        <horizontal/>
      </border>
    </dxf>
    <dxf>
      <border>
        <bottom style="thin">
          <color auto="1"/>
        </bottom>
        <vertical/>
        <horizontal/>
      </border>
    </dxf>
    <dxf>
      <border>
        <bottom/>
        <vertical/>
        <horizontal/>
      </border>
    </dxf>
    <dxf>
      <font>
        <b/>
        <i val="0"/>
        <color rgb="FF9C0006"/>
      </font>
      <fill>
        <patternFill>
          <bgColor rgb="FFFFC7CE"/>
        </patternFill>
      </fill>
    </dxf>
    <dxf>
      <font>
        <b/>
        <i val="0"/>
        <color rgb="FF006100"/>
      </font>
      <fill>
        <patternFill>
          <bgColor rgb="FFC6EFCE"/>
        </patternFill>
      </fill>
    </dxf>
    <dxf>
      <border>
        <left style="thin">
          <color auto="1"/>
        </left>
        <right style="thin">
          <color auto="1"/>
        </right>
        <bottom style="thin">
          <color auto="1"/>
        </bottom>
        <vertical/>
        <horizontal/>
      </border>
    </dxf>
    <dxf>
      <border>
        <top/>
        <vertical/>
        <horizontal/>
      </border>
    </dxf>
    <dxf>
      <border>
        <top/>
        <vertical/>
        <horizontal/>
      </border>
    </dxf>
    <dxf>
      <border>
        <top/>
        <bottom/>
        <vertical/>
        <horizontal/>
      </border>
    </dxf>
    <dxf>
      <border>
        <left style="thin">
          <color auto="1"/>
        </left>
        <right style="thin">
          <color auto="1"/>
        </right>
        <vertical/>
        <horizontal/>
      </border>
    </dxf>
    <dxf>
      <border>
        <left style="thin">
          <color auto="1"/>
        </left>
        <right style="thin">
          <color auto="1"/>
        </right>
        <top style="thin">
          <color auto="1"/>
        </top>
        <vertical/>
        <horizontal/>
      </border>
    </dxf>
    <dxf>
      <border>
        <bottom/>
        <vertical/>
        <horizontal/>
      </border>
    </dxf>
    <dxf>
      <border>
        <left/>
        <right/>
        <vertical/>
        <horizontal/>
      </border>
    </dxf>
    <dxf>
      <border>
        <left/>
        <bottom style="thin">
          <color auto="1"/>
        </bottom>
        <vertical/>
        <horizontal/>
      </border>
    </dxf>
    <dxf>
      <border>
        <bottom style="thin">
          <color auto="1"/>
        </bottom>
        <vertical/>
        <horizontal/>
      </border>
    </dxf>
    <dxf>
      <border>
        <bottom/>
        <vertical/>
        <horizontal/>
      </border>
    </dxf>
    <dxf>
      <border>
        <left/>
        <top style="thin">
          <color auto="1"/>
        </top>
        <vertical/>
        <horizontal/>
      </border>
    </dxf>
    <dxf>
      <border>
        <right/>
        <vertical/>
        <horizontal/>
      </border>
    </dxf>
    <dxf>
      <border>
        <bottom style="thin">
          <color auto="1"/>
        </bottom>
        <vertical/>
        <horizontal/>
      </border>
    </dxf>
    <dxf>
      <border>
        <top/>
        <vertical/>
        <horizontal/>
      </border>
    </dxf>
    <dxf>
      <border>
        <bottom style="thin">
          <color auto="1"/>
        </bottom>
        <vertical/>
        <horizontal/>
      </border>
    </dxf>
    <dxf>
      <border>
        <top style="thin">
          <color auto="1"/>
        </top>
        <vertical/>
        <horizontal/>
      </border>
    </dxf>
    <dxf>
      <border>
        <left style="thin">
          <color auto="1"/>
        </left>
        <right style="thin">
          <color auto="1"/>
        </right>
        <bottom style="thin">
          <color auto="1"/>
        </bottom>
        <vertical/>
        <horizontal/>
      </border>
    </dxf>
    <dxf>
      <border>
        <top/>
        <vertical/>
        <horizontal/>
      </border>
    </dxf>
    <dxf>
      <border>
        <top/>
        <vertical/>
        <horizontal/>
      </border>
    </dxf>
    <dxf>
      <border>
        <left style="thin">
          <color auto="1"/>
        </left>
        <right style="thin">
          <color auto="1"/>
        </right>
        <vertical/>
        <horizontal/>
      </border>
    </dxf>
    <dxf>
      <border>
        <top/>
        <bottom/>
        <vertical/>
        <horizontal/>
      </border>
    </dxf>
    <dxf>
      <border>
        <bottom/>
        <vertical/>
        <horizontal/>
      </border>
    </dxf>
    <dxf>
      <border>
        <left style="thin">
          <color auto="1"/>
        </left>
        <right style="thin">
          <color auto="1"/>
        </right>
        <top style="thin">
          <color auto="1"/>
        </top>
        <vertical/>
        <horizontal/>
      </border>
    </dxf>
    <dxf>
      <border>
        <right/>
        <vertical/>
        <horizontal/>
      </border>
    </dxf>
    <dxf>
      <border>
        <left/>
        <vertical/>
        <horizontal/>
      </border>
    </dxf>
    <dxf>
      <border>
        <left/>
        <bottom style="thin">
          <color auto="1"/>
        </bottom>
        <vertical/>
        <horizontal/>
      </border>
    </dxf>
    <dxf>
      <border>
        <bottom style="thin">
          <color auto="1"/>
        </bottom>
        <vertical/>
        <horizontal/>
      </border>
    </dxf>
    <dxf>
      <border>
        <bottom/>
        <vertical/>
        <horizontal/>
      </border>
    </dxf>
    <dxf>
      <border>
        <left/>
        <top style="thin">
          <color auto="1"/>
        </top>
        <vertical/>
        <horizontal/>
      </border>
    </dxf>
    <dxf>
      <border>
        <left/>
        <right/>
        <top style="thin">
          <color auto="1"/>
        </top>
        <bottom style="thin">
          <color auto="1"/>
        </bottom>
        <vertical/>
        <horizontal/>
      </border>
    </dxf>
  </dxfs>
  <tableStyles count="0" defaultTableStyle="TableStyleMedium2" defaultPivotStyle="PivotStyleLight16"/>
  <colors>
    <mruColors>
      <color rgb="FFE6FFCD"/>
      <color rgb="FFCCFF99"/>
      <color rgb="FFCCFFCC"/>
      <color rgb="FFFFC7CE"/>
      <color rgb="FF9C0006"/>
      <color rgb="FF006100"/>
      <color rgb="FFC6EFCE"/>
      <color rgb="FFFFA7A9"/>
      <color rgb="FF1E6C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6">
  <rv s="0">
    <v>0</v>
    <v>5</v>
    <v>Chevron arrows with solid fill</v>
  </rv>
  <rv s="1">
    <v>1</v>
    <v>5</v>
  </rv>
  <rv s="1">
    <v>2</v>
    <v>5</v>
  </rv>
  <rv s="1">
    <v>3</v>
    <v>5</v>
  </rv>
  <rv s="1">
    <v>4</v>
    <v>5</v>
  </rv>
  <rv s="1">
    <v>5</v>
    <v>5</v>
  </rv>
</rvData>
</file>

<file path=xl/richData/rdrichvaluestructure.xml><?xml version="1.0" encoding="utf-8"?>
<rvStructures xmlns="http://schemas.microsoft.com/office/spreadsheetml/2017/richdata" count="2">
  <s t="_localImage">
    <k n="_rvRel:LocalImageIdentifier" t="i"/>
    <k n="CalcOrigin" t="i"/>
    <k n="Text" t="s"/>
  </s>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50"/>
  <sheetViews>
    <sheetView tabSelected="1" zoomScaleNormal="100" workbookViewId="0">
      <selection activeCell="D17" sqref="D17:H17"/>
    </sheetView>
  </sheetViews>
  <sheetFormatPr defaultColWidth="9.1796875" defaultRowHeight="13" x14ac:dyDescent="0.25"/>
  <cols>
    <col min="1" max="1" width="1.7265625" style="8" customWidth="1"/>
    <col min="2" max="2" width="12.26953125" style="8" customWidth="1"/>
    <col min="3" max="3" width="14.7265625" style="8" customWidth="1"/>
    <col min="4" max="4" width="18" style="8" customWidth="1"/>
    <col min="5" max="5" width="5.453125" style="8" customWidth="1"/>
    <col min="6" max="8" width="14.7265625" style="8" customWidth="1"/>
    <col min="9" max="9" width="17.7265625" style="8" customWidth="1"/>
    <col min="10" max="10" width="14.7265625" style="10" customWidth="1"/>
    <col min="11" max="13" width="14.7265625" style="8" customWidth="1"/>
    <col min="14" max="14" width="1.7265625" style="8" customWidth="1"/>
    <col min="15" max="15" width="4.7265625" style="8" customWidth="1"/>
    <col min="16" max="23" width="10.7265625" style="8" customWidth="1"/>
    <col min="24" max="16384" width="9.1796875" style="8"/>
  </cols>
  <sheetData>
    <row r="1" spans="2:23" ht="14.25" customHeight="1" thickBot="1" x14ac:dyDescent="0.3">
      <c r="C1" s="9" t="s">
        <v>0</v>
      </c>
      <c r="D1" s="79" t="s">
        <v>1</v>
      </c>
      <c r="F1" s="132"/>
      <c r="J1" s="8"/>
      <c r="K1" s="10"/>
      <c r="O1" s="11"/>
      <c r="P1" s="11"/>
    </row>
    <row r="2" spans="2:23" ht="14.25" customHeight="1" thickTop="1" thickBot="1" x14ac:dyDescent="0.3">
      <c r="C2" s="9" t="s">
        <v>2</v>
      </c>
      <c r="D2" s="4"/>
      <c r="E2" s="12"/>
      <c r="F2" s="106" t="s">
        <v>3</v>
      </c>
      <c r="G2" s="107"/>
      <c r="H2" s="107"/>
      <c r="I2" s="107"/>
      <c r="J2" s="107"/>
      <c r="K2" s="107"/>
      <c r="L2" s="107"/>
      <c r="M2" s="108"/>
      <c r="O2" s="13" t="e" vm="1">
        <v>#VALUE!</v>
      </c>
      <c r="P2" s="83" t="s">
        <v>4</v>
      </c>
      <c r="Q2" s="84"/>
      <c r="R2" s="84"/>
      <c r="S2" s="14" t="s">
        <v>5</v>
      </c>
      <c r="T2" s="83" t="s">
        <v>6</v>
      </c>
      <c r="U2" s="84"/>
      <c r="V2" s="85"/>
      <c r="W2" s="14" t="s">
        <v>7</v>
      </c>
    </row>
    <row r="3" spans="2:23" ht="15" customHeight="1" thickTop="1" x14ac:dyDescent="0.25">
      <c r="C3" s="9" t="s">
        <v>8</v>
      </c>
      <c r="D3" s="2" t="s">
        <v>9</v>
      </c>
      <c r="E3" s="15"/>
      <c r="F3" s="16" t="s">
        <v>10</v>
      </c>
      <c r="G3" s="17" t="s">
        <v>11</v>
      </c>
      <c r="H3" s="17" t="s">
        <v>12</v>
      </c>
      <c r="I3" s="17" t="s">
        <v>13</v>
      </c>
      <c r="J3" s="17" t="s">
        <v>14</v>
      </c>
      <c r="K3" s="17" t="s">
        <v>15</v>
      </c>
      <c r="L3" s="18" t="s">
        <v>16</v>
      </c>
      <c r="M3" s="109" t="s">
        <v>17</v>
      </c>
      <c r="N3" s="19"/>
      <c r="P3" s="88" t="e" vm="2">
        <v>#VALUE!</v>
      </c>
      <c r="Q3" s="89"/>
      <c r="R3" s="89"/>
      <c r="S3" s="90"/>
      <c r="T3" s="88" t="e" vm="3">
        <v>#VALUE!</v>
      </c>
      <c r="U3" s="89"/>
      <c r="V3" s="89"/>
      <c r="W3" s="90"/>
    </row>
    <row r="4" spans="2:23" ht="14.25" customHeight="1" thickBot="1" x14ac:dyDescent="0.3">
      <c r="C4" s="9" t="s">
        <v>18</v>
      </c>
      <c r="D4" s="3"/>
      <c r="E4" s="20" t="s">
        <v>19</v>
      </c>
      <c r="F4" s="21" t="s">
        <v>20</v>
      </c>
      <c r="G4" s="22" t="s">
        <v>21</v>
      </c>
      <c r="H4" s="22" t="s">
        <v>21</v>
      </c>
      <c r="I4" s="23" t="s">
        <v>22</v>
      </c>
      <c r="J4" s="23" t="s">
        <v>23</v>
      </c>
      <c r="K4" s="23" t="s">
        <v>23</v>
      </c>
      <c r="L4" s="24" t="s">
        <v>23</v>
      </c>
      <c r="M4" s="110"/>
      <c r="N4" s="25">
        <v>22</v>
      </c>
      <c r="P4" s="91"/>
      <c r="Q4" s="92"/>
      <c r="R4" s="92"/>
      <c r="S4" s="93"/>
      <c r="T4" s="91"/>
      <c r="U4" s="92"/>
      <c r="V4" s="92"/>
      <c r="W4" s="93"/>
    </row>
    <row r="5" spans="2:23" ht="14.25" customHeight="1" thickTop="1" thickBot="1" x14ac:dyDescent="0.3">
      <c r="C5" s="9" t="s">
        <v>24</v>
      </c>
      <c r="D5" s="5"/>
      <c r="E5" s="20" t="s">
        <v>19</v>
      </c>
      <c r="F5" s="27" t="str">
        <f>$D$7&amp; "-1"</f>
        <v>-1</v>
      </c>
      <c r="G5" s="1"/>
      <c r="H5" s="1"/>
      <c r="I5" s="28">
        <v>2E-3</v>
      </c>
      <c r="J5" s="29">
        <f>G5-(H5+I5)</f>
        <v>-2E-3</v>
      </c>
      <c r="K5" s="29">
        <f>G5+(H5+I5)</f>
        <v>2E-3</v>
      </c>
      <c r="L5" s="1"/>
      <c r="M5" s="30" t="str">
        <f>IF(AND(L5&gt;=J5,L5&lt;=K5),"PASS","FAIL")</f>
        <v>PASS</v>
      </c>
      <c r="N5" s="31"/>
      <c r="P5" s="91"/>
      <c r="Q5" s="92"/>
      <c r="R5" s="92"/>
      <c r="S5" s="93"/>
      <c r="T5" s="91"/>
      <c r="U5" s="92"/>
      <c r="V5" s="92"/>
      <c r="W5" s="93"/>
    </row>
    <row r="6" spans="2:23" ht="14.25" customHeight="1" thickTop="1" thickBot="1" x14ac:dyDescent="0.3">
      <c r="C6" s="9" t="s">
        <v>25</v>
      </c>
      <c r="D6" s="6"/>
      <c r="E6" s="20" t="s">
        <v>19</v>
      </c>
      <c r="F6" s="27" t="str">
        <f>$D$7&amp; "-2"</f>
        <v>-2</v>
      </c>
      <c r="G6" s="1"/>
      <c r="H6" s="1"/>
      <c r="I6" s="28">
        <f>ROUND((G6*0.005),4)</f>
        <v>0</v>
      </c>
      <c r="J6" s="29">
        <f t="shared" ref="J6:J8" si="0">G6-(H6+I6)</f>
        <v>0</v>
      </c>
      <c r="K6" s="32">
        <f t="shared" ref="K6:K8" si="1">G6+(H6+I6)</f>
        <v>0</v>
      </c>
      <c r="L6" s="1"/>
      <c r="M6" s="30" t="str">
        <f t="shared" ref="M6:M8" si="2">IF(AND(L6&gt;=J6,L6&lt;=K6),"PASS","FAIL")</f>
        <v>PASS</v>
      </c>
      <c r="N6" s="31"/>
      <c r="P6" s="91"/>
      <c r="Q6" s="92"/>
      <c r="R6" s="92"/>
      <c r="S6" s="93"/>
      <c r="T6" s="91"/>
      <c r="U6" s="92"/>
      <c r="V6" s="92"/>
      <c r="W6" s="93"/>
    </row>
    <row r="7" spans="2:23" ht="14.25" customHeight="1" thickTop="1" thickBot="1" x14ac:dyDescent="0.3">
      <c r="C7" s="9" t="s">
        <v>26</v>
      </c>
      <c r="D7" s="4"/>
      <c r="E7" s="15"/>
      <c r="F7" s="27" t="str">
        <f>$D$7&amp; "-3"</f>
        <v>-3</v>
      </c>
      <c r="G7" s="1"/>
      <c r="H7" s="1"/>
      <c r="I7" s="28">
        <f>ROUND((G7*0.005),4)</f>
        <v>0</v>
      </c>
      <c r="J7" s="29">
        <f t="shared" si="0"/>
        <v>0</v>
      </c>
      <c r="K7" s="29">
        <f t="shared" si="1"/>
        <v>0</v>
      </c>
      <c r="L7" s="1"/>
      <c r="M7" s="30" t="str">
        <f t="shared" si="2"/>
        <v>PASS</v>
      </c>
      <c r="N7" s="31"/>
      <c r="P7" s="91"/>
      <c r="Q7" s="92"/>
      <c r="R7" s="92"/>
      <c r="S7" s="93"/>
      <c r="T7" s="91"/>
      <c r="U7" s="92"/>
      <c r="V7" s="92"/>
      <c r="W7" s="93"/>
    </row>
    <row r="8" spans="2:23" ht="15.75" customHeight="1" thickTop="1" thickBot="1" x14ac:dyDescent="0.3">
      <c r="C8" s="9" t="s">
        <v>27</v>
      </c>
      <c r="D8" s="2"/>
      <c r="E8" s="20" t="s">
        <v>19</v>
      </c>
      <c r="F8" s="33" t="str">
        <f>$D$7&amp; "-4"</f>
        <v>-4</v>
      </c>
      <c r="G8" s="1"/>
      <c r="H8" s="1"/>
      <c r="I8" s="34">
        <f>ROUND((G8*0.005),4)</f>
        <v>0</v>
      </c>
      <c r="J8" s="29">
        <f t="shared" si="0"/>
        <v>0</v>
      </c>
      <c r="K8" s="35">
        <f t="shared" si="1"/>
        <v>0</v>
      </c>
      <c r="L8" s="1"/>
      <c r="M8" s="36" t="str">
        <f t="shared" si="2"/>
        <v>PASS</v>
      </c>
      <c r="N8" s="31"/>
      <c r="P8" s="91"/>
      <c r="Q8" s="92"/>
      <c r="R8" s="92"/>
      <c r="S8" s="93"/>
      <c r="T8" s="91"/>
      <c r="U8" s="92"/>
      <c r="V8" s="92"/>
      <c r="W8" s="93"/>
    </row>
    <row r="9" spans="2:23" ht="15.75" customHeight="1" thickTop="1" x14ac:dyDescent="0.25">
      <c r="C9" s="120" t="s">
        <v>28</v>
      </c>
      <c r="D9" s="120"/>
      <c r="F9" s="117" t="s">
        <v>29</v>
      </c>
      <c r="G9" s="118"/>
      <c r="H9" s="118"/>
      <c r="I9" s="118"/>
      <c r="J9" s="118"/>
      <c r="K9" s="118"/>
      <c r="L9" s="118"/>
      <c r="M9" s="119"/>
      <c r="N9" s="19"/>
      <c r="O9" s="13" t="e" vm="1">
        <v>#VALUE!</v>
      </c>
      <c r="P9" s="91"/>
      <c r="Q9" s="92"/>
      <c r="R9" s="92"/>
      <c r="S9" s="93"/>
      <c r="T9" s="91"/>
      <c r="U9" s="92"/>
      <c r="V9" s="92"/>
      <c r="W9" s="93"/>
    </row>
    <row r="10" spans="2:23" ht="15.75" customHeight="1" x14ac:dyDescent="0.25">
      <c r="C10" s="120"/>
      <c r="D10" s="120"/>
      <c r="F10" s="37" t="s">
        <v>10</v>
      </c>
      <c r="G10" s="38" t="s">
        <v>11</v>
      </c>
      <c r="H10" s="38" t="s">
        <v>12</v>
      </c>
      <c r="I10" s="38" t="s">
        <v>13</v>
      </c>
      <c r="J10" s="38" t="s">
        <v>14</v>
      </c>
      <c r="K10" s="38" t="s">
        <v>15</v>
      </c>
      <c r="L10" s="38" t="s">
        <v>16</v>
      </c>
      <c r="M10" s="86" t="s">
        <v>17</v>
      </c>
      <c r="N10" s="10"/>
      <c r="P10" s="91"/>
      <c r="Q10" s="92"/>
      <c r="R10" s="92"/>
      <c r="S10" s="93"/>
      <c r="T10" s="91"/>
      <c r="U10" s="92"/>
      <c r="V10" s="92"/>
      <c r="W10" s="93"/>
    </row>
    <row r="11" spans="2:23" ht="13.5" customHeight="1" thickBot="1" x14ac:dyDescent="0.3">
      <c r="B11" s="39" t="s">
        <v>30</v>
      </c>
      <c r="F11" s="40" t="s">
        <v>20</v>
      </c>
      <c r="G11" s="41" t="s">
        <v>21</v>
      </c>
      <c r="H11" s="41" t="s">
        <v>21</v>
      </c>
      <c r="I11" s="42" t="s">
        <v>22</v>
      </c>
      <c r="J11" s="42" t="s">
        <v>23</v>
      </c>
      <c r="K11" s="42" t="s">
        <v>23</v>
      </c>
      <c r="L11" s="41" t="s">
        <v>23</v>
      </c>
      <c r="M11" s="87"/>
      <c r="N11" s="31"/>
      <c r="P11" s="91"/>
      <c r="Q11" s="92"/>
      <c r="R11" s="92"/>
      <c r="S11" s="93"/>
      <c r="T11" s="91"/>
      <c r="U11" s="92"/>
      <c r="V11" s="92"/>
      <c r="W11" s="93"/>
    </row>
    <row r="12" spans="2:23" ht="15.75" customHeight="1" thickTop="1" thickBot="1" x14ac:dyDescent="0.3">
      <c r="B12" s="97"/>
      <c r="C12" s="98"/>
      <c r="D12" s="99"/>
      <c r="F12" s="43" t="str">
        <f>$D$7&amp; "-1"</f>
        <v>-1</v>
      </c>
      <c r="G12" s="1"/>
      <c r="H12" s="1"/>
      <c r="I12" s="44">
        <v>2E-3</v>
      </c>
      <c r="J12" s="45">
        <f>G12-(H12+I12)</f>
        <v>-2E-3</v>
      </c>
      <c r="K12" s="45">
        <f>G12+(H12+I12)</f>
        <v>2E-3</v>
      </c>
      <c r="L12" s="1"/>
      <c r="M12" s="30" t="str">
        <f>IF(AND(L12&gt;=J12,L12&lt;=K12),"PASS","FAIL")</f>
        <v>PASS</v>
      </c>
      <c r="N12" s="31"/>
      <c r="P12" s="91"/>
      <c r="Q12" s="92"/>
      <c r="R12" s="92"/>
      <c r="S12" s="93"/>
      <c r="T12" s="91"/>
      <c r="U12" s="92"/>
      <c r="V12" s="92"/>
      <c r="W12" s="93"/>
    </row>
    <row r="13" spans="2:23" ht="15.75" customHeight="1" thickTop="1" thickBot="1" x14ac:dyDescent="0.3">
      <c r="B13" s="100"/>
      <c r="C13" s="101"/>
      <c r="D13" s="102"/>
      <c r="F13" s="43" t="str">
        <f>$D$7&amp; "-2"</f>
        <v>-2</v>
      </c>
      <c r="G13" s="1"/>
      <c r="H13" s="1"/>
      <c r="I13" s="44">
        <f>ROUND((G13*0.005),4)</f>
        <v>0</v>
      </c>
      <c r="J13" s="45">
        <f t="shared" ref="J13:J15" si="3">G13-(H13+I13)</f>
        <v>0</v>
      </c>
      <c r="K13" s="45">
        <f t="shared" ref="K13:K15" si="4">G13+(H13+I13)</f>
        <v>0</v>
      </c>
      <c r="L13" s="1"/>
      <c r="M13" s="30" t="str">
        <f t="shared" ref="M13:M15" si="5">IF(AND(L13&gt;=J13,L13&lt;=K13),"PASS","FAIL")</f>
        <v>PASS</v>
      </c>
      <c r="N13" s="31"/>
      <c r="P13" s="91"/>
      <c r="Q13" s="92"/>
      <c r="R13" s="92"/>
      <c r="S13" s="93"/>
      <c r="T13" s="91"/>
      <c r="U13" s="92"/>
      <c r="V13" s="92"/>
      <c r="W13" s="93"/>
    </row>
    <row r="14" spans="2:23" ht="15.75" customHeight="1" thickTop="1" thickBot="1" x14ac:dyDescent="0.3">
      <c r="B14" s="100"/>
      <c r="C14" s="101"/>
      <c r="D14" s="102"/>
      <c r="F14" s="43" t="str">
        <f>$D$7&amp; "-3"</f>
        <v>-3</v>
      </c>
      <c r="G14" s="1"/>
      <c r="H14" s="1"/>
      <c r="I14" s="44">
        <f>ROUND((G14*0.005),4)</f>
        <v>0</v>
      </c>
      <c r="J14" s="45">
        <f t="shared" si="3"/>
        <v>0</v>
      </c>
      <c r="K14" s="45">
        <f t="shared" si="4"/>
        <v>0</v>
      </c>
      <c r="L14" s="1"/>
      <c r="M14" s="30" t="str">
        <f t="shared" si="5"/>
        <v>PASS</v>
      </c>
      <c r="N14" s="31"/>
      <c r="P14" s="91"/>
      <c r="Q14" s="92"/>
      <c r="R14" s="92"/>
      <c r="S14" s="93"/>
      <c r="T14" s="91"/>
      <c r="U14" s="92"/>
      <c r="V14" s="92"/>
      <c r="W14" s="93"/>
    </row>
    <row r="15" spans="2:23" ht="15.75" customHeight="1" thickTop="1" thickBot="1" x14ac:dyDescent="0.3">
      <c r="B15" s="103"/>
      <c r="C15" s="104"/>
      <c r="D15" s="105"/>
      <c r="F15" s="46" t="str">
        <f>$D$7&amp; "-4"</f>
        <v>-4</v>
      </c>
      <c r="G15" s="1"/>
      <c r="H15" s="1"/>
      <c r="I15" s="47">
        <f>ROUND((G15*0.005),4)</f>
        <v>0</v>
      </c>
      <c r="J15" s="45">
        <f t="shared" si="3"/>
        <v>0</v>
      </c>
      <c r="K15" s="48">
        <f t="shared" si="4"/>
        <v>0</v>
      </c>
      <c r="L15" s="1"/>
      <c r="M15" s="36" t="str">
        <f t="shared" si="5"/>
        <v>PASS</v>
      </c>
      <c r="P15" s="94"/>
      <c r="Q15" s="95"/>
      <c r="R15" s="95"/>
      <c r="S15" s="96"/>
      <c r="T15" s="94"/>
      <c r="U15" s="95"/>
      <c r="V15" s="95"/>
      <c r="W15" s="96"/>
    </row>
    <row r="16" spans="2:23" ht="15.75" customHeight="1" thickTop="1" x14ac:dyDescent="0.25">
      <c r="F16" s="132" t="s">
        <v>54</v>
      </c>
      <c r="G16" s="49"/>
      <c r="H16" s="49"/>
      <c r="I16" s="50"/>
      <c r="J16" s="51"/>
      <c r="K16" s="51"/>
      <c r="L16" s="52"/>
      <c r="M16" s="26"/>
    </row>
    <row r="17" spans="4:19" ht="15.75" customHeight="1" x14ac:dyDescent="0.25">
      <c r="D17" s="113" t="s">
        <v>31</v>
      </c>
      <c r="E17" s="114"/>
      <c r="F17" s="114"/>
      <c r="G17" s="114"/>
      <c r="H17" s="114"/>
      <c r="I17" s="113" t="s">
        <v>32</v>
      </c>
      <c r="J17" s="114"/>
      <c r="K17" s="114"/>
      <c r="L17" s="114"/>
      <c r="M17" s="115"/>
      <c r="O17" s="13" t="e" vm="1">
        <v>#VALUE!</v>
      </c>
      <c r="P17" s="111" t="s">
        <v>33</v>
      </c>
      <c r="Q17" s="112"/>
      <c r="R17" s="112"/>
      <c r="S17" s="14" t="s">
        <v>5</v>
      </c>
    </row>
    <row r="18" spans="4:19" ht="15.75" customHeight="1" thickBot="1" x14ac:dyDescent="0.3">
      <c r="D18" s="53"/>
      <c r="E18" s="54"/>
      <c r="F18" s="54"/>
      <c r="G18" s="55" t="s">
        <v>34</v>
      </c>
      <c r="H18" s="56" t="s">
        <v>35</v>
      </c>
      <c r="I18" s="57"/>
      <c r="J18" s="54"/>
      <c r="K18" s="54"/>
      <c r="L18" s="55" t="s">
        <v>34</v>
      </c>
      <c r="M18" s="56" t="s">
        <v>35</v>
      </c>
      <c r="P18" s="88" t="e" vm="2">
        <v>#VALUE!</v>
      </c>
      <c r="Q18" s="89"/>
      <c r="R18" s="89"/>
      <c r="S18" s="90"/>
    </row>
    <row r="19" spans="4:19" ht="15.75" customHeight="1" thickTop="1" thickBot="1" x14ac:dyDescent="0.3">
      <c r="D19" s="58"/>
      <c r="E19" s="59"/>
      <c r="F19" s="59"/>
      <c r="G19" s="1"/>
      <c r="H19" s="60">
        <f>H26-7</f>
        <v>-7</v>
      </c>
      <c r="I19" s="61"/>
      <c r="J19" s="59"/>
      <c r="K19" s="59"/>
      <c r="L19" s="1"/>
      <c r="M19" s="60">
        <f>M26-7</f>
        <v>-7</v>
      </c>
      <c r="P19" s="91"/>
      <c r="Q19" s="92"/>
      <c r="R19" s="92"/>
      <c r="S19" s="93"/>
    </row>
    <row r="20" spans="4:19" ht="14" thickTop="1" thickBot="1" x14ac:dyDescent="0.3">
      <c r="D20" s="62"/>
      <c r="E20" s="59"/>
      <c r="F20" s="59"/>
      <c r="G20" s="1"/>
      <c r="H20" s="60">
        <f>H26-6</f>
        <v>-6</v>
      </c>
      <c r="I20" s="59"/>
      <c r="J20" s="59"/>
      <c r="K20" s="59"/>
      <c r="L20" s="1"/>
      <c r="M20" s="60">
        <f>M26-6</f>
        <v>-6</v>
      </c>
      <c r="P20" s="91"/>
      <c r="Q20" s="92"/>
      <c r="R20" s="92"/>
      <c r="S20" s="93"/>
    </row>
    <row r="21" spans="4:19" ht="15.75" customHeight="1" thickTop="1" thickBot="1" x14ac:dyDescent="0.3">
      <c r="D21" s="62"/>
      <c r="E21" s="59"/>
      <c r="F21" s="59"/>
      <c r="G21" s="1"/>
      <c r="H21" s="60">
        <f>H26-5</f>
        <v>-5</v>
      </c>
      <c r="I21" s="59"/>
      <c r="J21" s="59"/>
      <c r="K21" s="59"/>
      <c r="L21" s="1"/>
      <c r="M21" s="60">
        <f>M26-5</f>
        <v>-5</v>
      </c>
      <c r="P21" s="91"/>
      <c r="Q21" s="92"/>
      <c r="R21" s="92"/>
      <c r="S21" s="93"/>
    </row>
    <row r="22" spans="4:19" ht="15.75" customHeight="1" thickTop="1" thickBot="1" x14ac:dyDescent="0.3">
      <c r="D22" s="63"/>
      <c r="E22" s="64" t="s">
        <v>36</v>
      </c>
      <c r="F22" s="65" t="str">
        <f>$D$7&amp; "-5"</f>
        <v>-5</v>
      </c>
      <c r="G22" s="1"/>
      <c r="H22" s="60">
        <f>H26-4</f>
        <v>-4</v>
      </c>
      <c r="I22" s="59"/>
      <c r="J22" s="64" t="s">
        <v>36</v>
      </c>
      <c r="K22" s="65" t="str">
        <f>$D$7&amp; "-5"</f>
        <v>-5</v>
      </c>
      <c r="L22" s="1"/>
      <c r="M22" s="60">
        <f>M26-4</f>
        <v>-4</v>
      </c>
      <c r="P22" s="91"/>
      <c r="Q22" s="92"/>
      <c r="R22" s="92"/>
      <c r="S22" s="93"/>
    </row>
    <row r="23" spans="4:19" ht="15.75" customHeight="1" thickTop="1" thickBot="1" x14ac:dyDescent="0.3">
      <c r="D23" s="63"/>
      <c r="E23" s="64" t="s">
        <v>37</v>
      </c>
      <c r="F23" s="130"/>
      <c r="G23" s="1"/>
      <c r="H23" s="60">
        <f>H26-3</f>
        <v>-3</v>
      </c>
      <c r="I23" s="59"/>
      <c r="J23" s="64" t="s">
        <v>37</v>
      </c>
      <c r="K23" s="130"/>
      <c r="L23" s="1"/>
      <c r="M23" s="60">
        <f>M26-3</f>
        <v>-3</v>
      </c>
      <c r="P23" s="91"/>
      <c r="Q23" s="92"/>
      <c r="R23" s="92"/>
      <c r="S23" s="93"/>
    </row>
    <row r="24" spans="4:19" ht="15.75" customHeight="1" thickTop="1" thickBot="1" x14ac:dyDescent="0.3">
      <c r="D24" s="63"/>
      <c r="E24" s="64" t="s">
        <v>38</v>
      </c>
      <c r="F24" s="130"/>
      <c r="G24" s="1"/>
      <c r="H24" s="60">
        <f>H26-2</f>
        <v>-2</v>
      </c>
      <c r="I24" s="59"/>
      <c r="J24" s="64" t="s">
        <v>38</v>
      </c>
      <c r="K24" s="130"/>
      <c r="L24" s="1"/>
      <c r="M24" s="60">
        <f>M26-2</f>
        <v>-2</v>
      </c>
      <c r="P24" s="91"/>
      <c r="Q24" s="92"/>
      <c r="R24" s="92"/>
      <c r="S24" s="93"/>
    </row>
    <row r="25" spans="4:19" ht="15.75" customHeight="1" thickTop="1" thickBot="1" x14ac:dyDescent="0.3">
      <c r="D25" s="63"/>
      <c r="E25" s="64" t="s">
        <v>39</v>
      </c>
      <c r="F25" s="66">
        <v>2</v>
      </c>
      <c r="G25" s="1"/>
      <c r="H25" s="60">
        <f>H26-1</f>
        <v>-1</v>
      </c>
      <c r="I25" s="59"/>
      <c r="J25" s="64" t="s">
        <v>39</v>
      </c>
      <c r="K25" s="66">
        <v>2</v>
      </c>
      <c r="L25" s="1"/>
      <c r="M25" s="60">
        <f>M26-1</f>
        <v>-1</v>
      </c>
      <c r="P25" s="91"/>
      <c r="Q25" s="92"/>
      <c r="R25" s="92"/>
      <c r="S25" s="93"/>
    </row>
    <row r="26" spans="4:19" ht="15.75" customHeight="1" thickTop="1" thickBot="1" x14ac:dyDescent="0.3">
      <c r="D26" s="63"/>
      <c r="E26" s="64" t="s">
        <v>40</v>
      </c>
      <c r="F26" s="129">
        <f>(ROUND(F23,0))-(F24+F25)</f>
        <v>-2</v>
      </c>
      <c r="G26" s="1"/>
      <c r="H26" s="60">
        <f>ROUND(F23,0)</f>
        <v>0</v>
      </c>
      <c r="I26" s="59"/>
      <c r="J26" s="64" t="s">
        <v>40</v>
      </c>
      <c r="K26" s="129">
        <f>(ROUND(K23,0))-(K24+K25)</f>
        <v>-2</v>
      </c>
      <c r="L26" s="1"/>
      <c r="M26" s="60">
        <f>ROUND(K23,0)</f>
        <v>0</v>
      </c>
      <c r="P26" s="91"/>
      <c r="Q26" s="92"/>
      <c r="R26" s="92"/>
      <c r="S26" s="93"/>
    </row>
    <row r="27" spans="4:19" ht="15.75" customHeight="1" thickTop="1" thickBot="1" x14ac:dyDescent="0.3">
      <c r="D27" s="63"/>
      <c r="E27" s="64" t="s">
        <v>41</v>
      </c>
      <c r="F27" s="129">
        <f>(ROUND(F23,0))+(F24+F25)</f>
        <v>2</v>
      </c>
      <c r="G27" s="1"/>
      <c r="H27" s="60">
        <f>H26+1</f>
        <v>1</v>
      </c>
      <c r="I27" s="59"/>
      <c r="J27" s="64" t="s">
        <v>41</v>
      </c>
      <c r="K27" s="129">
        <f>(ROUND(K23,0))+(K24+K25)</f>
        <v>2</v>
      </c>
      <c r="L27" s="1"/>
      <c r="M27" s="60">
        <f>M26+1</f>
        <v>1</v>
      </c>
      <c r="P27" s="91"/>
      <c r="Q27" s="92"/>
      <c r="R27" s="92"/>
      <c r="S27" s="93"/>
    </row>
    <row r="28" spans="4:19" ht="15.75" customHeight="1" thickTop="1" thickBot="1" x14ac:dyDescent="0.3">
      <c r="D28" s="63"/>
      <c r="E28" s="67"/>
      <c r="F28" s="59"/>
      <c r="G28" s="1"/>
      <c r="H28" s="60">
        <f>H26+2</f>
        <v>2</v>
      </c>
      <c r="I28" s="59"/>
      <c r="J28" s="67"/>
      <c r="K28" s="59"/>
      <c r="L28" s="1"/>
      <c r="M28" s="60">
        <f>M26+2</f>
        <v>2</v>
      </c>
      <c r="P28" s="91"/>
      <c r="Q28" s="92"/>
      <c r="R28" s="92"/>
      <c r="S28" s="93"/>
    </row>
    <row r="29" spans="4:19" ht="15.75" customHeight="1" thickTop="1" thickBot="1" x14ac:dyDescent="0.3">
      <c r="D29" s="63"/>
      <c r="E29" s="64" t="s">
        <v>42</v>
      </c>
      <c r="F29" s="68" t="e">
        <f>VLOOKUP(MIN($G$19:$G$33), $G$19:$H$33, 2, FALSE)</f>
        <v>#N/A</v>
      </c>
      <c r="G29" s="1"/>
      <c r="H29" s="60">
        <f>H26+3</f>
        <v>3</v>
      </c>
      <c r="I29" s="59"/>
      <c r="J29" s="64" t="s">
        <v>42</v>
      </c>
      <c r="K29" s="68" t="e">
        <f>VLOOKUP(MIN($L$19:$L$33), $L$19:$M$33, 2, FALSE)</f>
        <v>#N/A</v>
      </c>
      <c r="L29" s="1"/>
      <c r="M29" s="60">
        <f>M26+3</f>
        <v>3</v>
      </c>
      <c r="P29" s="91"/>
      <c r="Q29" s="92"/>
      <c r="R29" s="92"/>
      <c r="S29" s="93"/>
    </row>
    <row r="30" spans="4:19" ht="15.75" customHeight="1" thickTop="1" thickBot="1" x14ac:dyDescent="0.3">
      <c r="D30" s="63"/>
      <c r="E30" s="64" t="s">
        <v>43</v>
      </c>
      <c r="F30" s="69" t="e">
        <f>IF(AND(F29&gt;=F26,F29&lt;=F27),"PASS","FAIL")</f>
        <v>#N/A</v>
      </c>
      <c r="G30" s="1"/>
      <c r="H30" s="60">
        <f>H26+4</f>
        <v>4</v>
      </c>
      <c r="I30" s="59"/>
      <c r="J30" s="64" t="s">
        <v>43</v>
      </c>
      <c r="K30" s="69" t="e">
        <f>IF(AND(K29&gt;=K26,K29&lt;=K27),"PASS","FAIL")</f>
        <v>#N/A</v>
      </c>
      <c r="L30" s="1"/>
      <c r="M30" s="60">
        <f>M26+4</f>
        <v>4</v>
      </c>
      <c r="P30" s="94"/>
      <c r="Q30" s="95"/>
      <c r="R30" s="95"/>
      <c r="S30" s="96"/>
    </row>
    <row r="31" spans="4:19" ht="15.75" customHeight="1" thickTop="1" thickBot="1" x14ac:dyDescent="0.3">
      <c r="D31" s="62"/>
      <c r="E31" s="59"/>
      <c r="F31" s="59"/>
      <c r="G31" s="1"/>
      <c r="H31" s="60">
        <f>H26+5</f>
        <v>5</v>
      </c>
      <c r="I31" s="59"/>
      <c r="J31" s="59"/>
      <c r="K31" s="59"/>
      <c r="L31" s="1"/>
      <c r="M31" s="60">
        <f>M26+5</f>
        <v>5</v>
      </c>
    </row>
    <row r="32" spans="4:19" ht="15.75" customHeight="1" thickTop="1" thickBot="1" x14ac:dyDescent="0.3">
      <c r="D32" s="62"/>
      <c r="E32" s="59"/>
      <c r="F32" s="59"/>
      <c r="G32" s="1"/>
      <c r="H32" s="60">
        <f>H26+6</f>
        <v>6</v>
      </c>
      <c r="I32" s="59"/>
      <c r="J32" s="59"/>
      <c r="K32" s="59"/>
      <c r="L32" s="1"/>
      <c r="M32" s="60">
        <f>M26+6</f>
        <v>6</v>
      </c>
    </row>
    <row r="33" spans="3:13" ht="15.75" customHeight="1" thickTop="1" thickBot="1" x14ac:dyDescent="0.3">
      <c r="D33" s="62"/>
      <c r="E33" s="59"/>
      <c r="F33" s="59"/>
      <c r="G33" s="1"/>
      <c r="H33" s="60">
        <f>H26+7</f>
        <v>7</v>
      </c>
      <c r="I33" s="59"/>
      <c r="J33" s="59"/>
      <c r="K33" s="59"/>
      <c r="L33" s="1"/>
      <c r="M33" s="60">
        <f>M26+7</f>
        <v>7</v>
      </c>
    </row>
    <row r="34" spans="3:13" ht="10" customHeight="1" thickTop="1" x14ac:dyDescent="0.25">
      <c r="D34" s="70"/>
      <c r="E34" s="71"/>
      <c r="F34" s="71"/>
      <c r="G34" s="71"/>
      <c r="H34" s="72"/>
      <c r="I34" s="71"/>
      <c r="J34" s="71"/>
      <c r="K34" s="71"/>
      <c r="L34" s="71"/>
      <c r="M34" s="72"/>
    </row>
    <row r="35" spans="3:13" ht="11.25" customHeight="1" x14ac:dyDescent="0.25"/>
    <row r="36" spans="3:13" ht="11.25" customHeight="1" x14ac:dyDescent="0.25"/>
    <row r="37" spans="3:13" ht="11.25" customHeight="1" x14ac:dyDescent="0.25">
      <c r="J37" s="8"/>
    </row>
    <row r="38" spans="3:13" ht="11.25" customHeight="1" x14ac:dyDescent="0.25">
      <c r="C38" s="73" t="s">
        <v>44</v>
      </c>
      <c r="D38" s="80"/>
      <c r="E38" s="74"/>
      <c r="F38" s="74"/>
      <c r="G38" s="74"/>
      <c r="H38" s="73" t="s">
        <v>18</v>
      </c>
      <c r="I38" s="81"/>
      <c r="J38" s="78"/>
    </row>
    <row r="39" spans="3:13" ht="11.25" customHeight="1" x14ac:dyDescent="0.25">
      <c r="D39" s="75"/>
      <c r="E39" s="75"/>
      <c r="F39" s="75"/>
      <c r="G39" s="75"/>
      <c r="J39" s="8"/>
    </row>
    <row r="40" spans="3:13" ht="11.25" customHeight="1" x14ac:dyDescent="0.25">
      <c r="E40" s="10"/>
      <c r="F40" s="10"/>
      <c r="G40" s="10"/>
      <c r="J40" s="8"/>
    </row>
    <row r="41" spans="3:13" ht="11.25" customHeight="1" x14ac:dyDescent="0.25">
      <c r="E41" s="10"/>
      <c r="F41" s="10"/>
      <c r="G41" s="10"/>
      <c r="J41" s="8"/>
    </row>
    <row r="42" spans="3:13" x14ac:dyDescent="0.25">
      <c r="C42" s="73" t="s">
        <v>45</v>
      </c>
      <c r="D42" s="80"/>
      <c r="E42" s="74"/>
      <c r="F42" s="74"/>
      <c r="G42" s="74"/>
      <c r="H42" s="73" t="s">
        <v>18</v>
      </c>
      <c r="I42" s="81"/>
      <c r="J42" s="78"/>
    </row>
    <row r="43" spans="3:13" x14ac:dyDescent="0.25">
      <c r="D43" s="75"/>
      <c r="E43" s="75"/>
      <c r="F43" s="75"/>
      <c r="G43" s="75"/>
      <c r="J43" s="8"/>
    </row>
    <row r="44" spans="3:13" x14ac:dyDescent="0.25">
      <c r="J44" s="8"/>
    </row>
    <row r="45" spans="3:13" x14ac:dyDescent="0.25">
      <c r="J45" s="8"/>
    </row>
    <row r="46" spans="3:13" x14ac:dyDescent="0.25">
      <c r="J46" s="8"/>
    </row>
    <row r="47" spans="3:13" x14ac:dyDescent="0.25">
      <c r="J47" s="8"/>
    </row>
    <row r="48" spans="3:13" x14ac:dyDescent="0.25">
      <c r="J48" s="8"/>
    </row>
    <row r="49" s="8" customFormat="1" x14ac:dyDescent="0.25"/>
    <row r="50" s="8" customFormat="1" x14ac:dyDescent="0.25"/>
  </sheetData>
  <sheetProtection sheet="1" objects="1" scenarios="1"/>
  <mergeCells count="14">
    <mergeCell ref="P17:R17"/>
    <mergeCell ref="P18:S30"/>
    <mergeCell ref="C9:D10"/>
    <mergeCell ref="B12:D15"/>
    <mergeCell ref="I17:M17"/>
    <mergeCell ref="D17:H17"/>
    <mergeCell ref="T2:V2"/>
    <mergeCell ref="F2:M2"/>
    <mergeCell ref="F9:M9"/>
    <mergeCell ref="M3:M4"/>
    <mergeCell ref="M10:M11"/>
    <mergeCell ref="T3:W15"/>
    <mergeCell ref="P2:R2"/>
    <mergeCell ref="P3:S15"/>
  </mergeCells>
  <conditionalFormatting sqref="D2 D7">
    <cfRule type="notContainsBlanks" dxfId="81" priority="24">
      <formula>LEN(TRIM(D2))&gt;0</formula>
    </cfRule>
  </conditionalFormatting>
  <conditionalFormatting sqref="F23">
    <cfRule type="notContainsBlanks" dxfId="80" priority="11">
      <formula>LEN(TRIM(F23))&gt;0</formula>
    </cfRule>
    <cfRule type="expression" dxfId="79" priority="12">
      <formula>COUNTBLANK($F$23:$F$24)=2</formula>
    </cfRule>
    <cfRule type="expression" dxfId="78" priority="13">
      <formula>COUNTBLANK(F23:F24)=0</formula>
    </cfRule>
  </conditionalFormatting>
  <conditionalFormatting sqref="F24">
    <cfRule type="notContainsBlanks" dxfId="77" priority="15">
      <formula>LEN(TRIM(F24))&gt;0</formula>
    </cfRule>
  </conditionalFormatting>
  <conditionalFormatting sqref="G5:G8 G12:G15">
    <cfRule type="notContainsBlanks" dxfId="76" priority="3">
      <formula>LEN(TRIM(G5))&gt;0</formula>
    </cfRule>
    <cfRule type="expression" dxfId="75" priority="7">
      <formula>AND(G5&lt;&gt;"",H5&lt;&gt;"")</formula>
    </cfRule>
  </conditionalFormatting>
  <conditionalFormatting sqref="G19">
    <cfRule type="notContainsBlanks" dxfId="74" priority="20">
      <formula>LEN(TRIM(G19))&gt;0</formula>
    </cfRule>
    <cfRule type="expression" dxfId="73" priority="16">
      <formula>AND(G19="",G20="")</formula>
    </cfRule>
  </conditionalFormatting>
  <conditionalFormatting sqref="G20:G32">
    <cfRule type="expression" dxfId="72" priority="22">
      <formula>COUNTBLANK(G19:G21)=3</formula>
    </cfRule>
    <cfRule type="notContainsBlanks" dxfId="71" priority="21">
      <formula>LEN(TRIM(G20))&gt;0</formula>
    </cfRule>
  </conditionalFormatting>
  <conditionalFormatting sqref="G20:G33">
    <cfRule type="expression" dxfId="70" priority="18">
      <formula>AND(G19&lt;&gt;"",G20&lt;&gt;"")</formula>
    </cfRule>
  </conditionalFormatting>
  <conditionalFormatting sqref="G33">
    <cfRule type="expression" dxfId="69" priority="17">
      <formula>AND(G32="",G33="")</formula>
    </cfRule>
    <cfRule type="notContainsBlanks" dxfId="68" priority="19">
      <formula>LEN(TRIM(G33))&gt;0</formula>
    </cfRule>
  </conditionalFormatting>
  <conditionalFormatting sqref="G5:H5 L5 G12:H12 L12">
    <cfRule type="notContainsBlanks" dxfId="67" priority="2">
      <formula>LEN(TRIM(G5))&gt;0</formula>
    </cfRule>
  </conditionalFormatting>
  <conditionalFormatting sqref="G5:H8 L5:L8 G12:H15 L12:L15">
    <cfRule type="expression" dxfId="66" priority="6">
      <formula>AND(G5&lt;&gt;"",G6&lt;&gt;"")</formula>
    </cfRule>
  </conditionalFormatting>
  <conditionalFormatting sqref="G6:H8 L6:L8 G13:H15 L13:L15">
    <cfRule type="expression" dxfId="65" priority="8">
      <formula>AND(G5="",G6="")</formula>
    </cfRule>
  </conditionalFormatting>
  <conditionalFormatting sqref="G8:H8 L8 G15:H15 L15">
    <cfRule type="notContainsBlanks" dxfId="64" priority="1">
      <formula>LEN(TRIM(G8))&gt;0</formula>
    </cfRule>
  </conditionalFormatting>
  <conditionalFormatting sqref="H5:H8 H12:H15">
    <cfRule type="notContainsBlanks" dxfId="63" priority="4">
      <formula>LEN(TRIM(H5))&gt;0</formula>
    </cfRule>
  </conditionalFormatting>
  <conditionalFormatting sqref="K23">
    <cfRule type="notContainsBlanks" dxfId="62" priority="25">
      <formula>LEN(TRIM(K23))&gt;0</formula>
    </cfRule>
    <cfRule type="expression" dxfId="61" priority="26">
      <formula>COUNTBLANK($K$23:$K$24)=2</formula>
    </cfRule>
    <cfRule type="expression" dxfId="60" priority="35">
      <formula>COUNTBLANK(K23:K24)=0</formula>
    </cfRule>
  </conditionalFormatting>
  <conditionalFormatting sqref="K24">
    <cfRule type="notContainsBlanks" dxfId="59" priority="36">
      <formula>LEN(TRIM(K24))&gt;0</formula>
    </cfRule>
  </conditionalFormatting>
  <conditionalFormatting sqref="L5:L8 L12:L15">
    <cfRule type="notContainsBlanks" dxfId="58" priority="5">
      <formula>LEN(TRIM(L5))&gt;0</formula>
    </cfRule>
  </conditionalFormatting>
  <conditionalFormatting sqref="L19">
    <cfRule type="expression" dxfId="57" priority="37">
      <formula>AND(L19="",L20="")</formula>
    </cfRule>
    <cfRule type="notContainsBlanks" dxfId="56" priority="41">
      <formula>LEN(TRIM(L19))&gt;0</formula>
    </cfRule>
  </conditionalFormatting>
  <conditionalFormatting sqref="L20:L32">
    <cfRule type="notContainsBlanks" dxfId="55" priority="54">
      <formula>LEN(TRIM(L20))&gt;0</formula>
    </cfRule>
    <cfRule type="expression" dxfId="54" priority="55">
      <formula>COUNTBLANK(L19:L21)=3</formula>
    </cfRule>
  </conditionalFormatting>
  <conditionalFormatting sqref="L20:L33">
    <cfRule type="expression" dxfId="53" priority="39">
      <formula>AND(L19&lt;&gt;"",L20&lt;&gt;"")</formula>
    </cfRule>
  </conditionalFormatting>
  <conditionalFormatting sqref="L33">
    <cfRule type="expression" dxfId="52" priority="38">
      <formula>AND(L32="",L33="")</formula>
    </cfRule>
    <cfRule type="notContainsBlanks" dxfId="51" priority="40">
      <formula>LEN(TRIM(L33))&gt;0</formula>
    </cfRule>
  </conditionalFormatting>
  <conditionalFormatting sqref="M5:M8 M12:M15 F30 K30">
    <cfRule type="cellIs" dxfId="50" priority="57" operator="equal">
      <formula>"PASS"</formula>
    </cfRule>
    <cfRule type="cellIs" dxfId="49" priority="58" operator="equal">
      <formula>"FAIL"</formula>
    </cfRule>
  </conditionalFormatting>
  <printOptions horizontalCentered="1" verticalCentered="1"/>
  <pageMargins left="0.23624999999999999" right="0.25" top="0.92125000000000001" bottom="0.75" header="0.31270833333333298" footer="0.3"/>
  <pageSetup scale="79" orientation="landscape" r:id="rId1"/>
  <headerFooter>
    <oddHeader>&amp;C&amp;"Aptos Narrow,Italic"&amp;28GENESYS 30 Performance Verification</oddHeader>
    <oddFooter>&amp;L&amp;A&amp;CPage &amp;P of &amp;N                       &amp;RRelease Date: 23-MAY-2026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4B6C1-4180-44C2-9207-DABB9E057E8F}">
  <sheetPr>
    <pageSetUpPr fitToPage="1"/>
  </sheetPr>
  <dimension ref="B1:W50"/>
  <sheetViews>
    <sheetView zoomScaleNormal="100" workbookViewId="0">
      <selection activeCell="F17" sqref="F17:M17"/>
    </sheetView>
  </sheetViews>
  <sheetFormatPr defaultColWidth="9.1796875" defaultRowHeight="13" x14ac:dyDescent="0.25"/>
  <cols>
    <col min="1" max="1" width="1.7265625" style="8" customWidth="1"/>
    <col min="2" max="2" width="12.26953125" style="8" customWidth="1"/>
    <col min="3" max="3" width="14.7265625" style="8" customWidth="1"/>
    <col min="4" max="4" width="18" style="8" customWidth="1"/>
    <col min="5" max="5" width="5.453125" style="8" customWidth="1"/>
    <col min="6" max="8" width="14.7265625" style="8" customWidth="1"/>
    <col min="9" max="9" width="17.7265625" style="8" customWidth="1"/>
    <col min="10" max="10" width="14.7265625" style="10" customWidth="1"/>
    <col min="11" max="13" width="14.7265625" style="8" customWidth="1"/>
    <col min="14" max="14" width="1.7265625" style="8" customWidth="1"/>
    <col min="15" max="15" width="4.7265625" style="8" customWidth="1"/>
    <col min="16" max="23" width="10.7265625" style="8" customWidth="1"/>
    <col min="24" max="16384" width="9.1796875" style="8"/>
  </cols>
  <sheetData>
    <row r="1" spans="2:23" ht="14.25" customHeight="1" thickBot="1" x14ac:dyDescent="0.3">
      <c r="C1" s="9" t="s">
        <v>0</v>
      </c>
      <c r="D1" s="79" t="s">
        <v>46</v>
      </c>
      <c r="J1" s="8"/>
      <c r="K1" s="10"/>
      <c r="O1" s="11"/>
      <c r="P1" s="11"/>
    </row>
    <row r="2" spans="2:23" ht="14.25" customHeight="1" thickTop="1" thickBot="1" x14ac:dyDescent="0.3">
      <c r="C2" s="9" t="s">
        <v>2</v>
      </c>
      <c r="D2" s="4"/>
      <c r="E2" s="12"/>
      <c r="F2" s="106" t="s">
        <v>3</v>
      </c>
      <c r="G2" s="107"/>
      <c r="H2" s="107"/>
      <c r="I2" s="107"/>
      <c r="J2" s="107"/>
      <c r="K2" s="107"/>
      <c r="L2" s="107"/>
      <c r="M2" s="108"/>
      <c r="O2" s="13" t="e" vm="1">
        <v>#VALUE!</v>
      </c>
      <c r="P2" s="83" t="s">
        <v>4</v>
      </c>
      <c r="Q2" s="84"/>
      <c r="R2" s="84"/>
      <c r="S2" s="14" t="s">
        <v>5</v>
      </c>
      <c r="T2" s="83" t="s">
        <v>47</v>
      </c>
      <c r="U2" s="84"/>
      <c r="V2" s="85"/>
      <c r="W2" s="14">
        <v>4.0000000000000001E-3</v>
      </c>
    </row>
    <row r="3" spans="2:23" ht="15" customHeight="1" thickTop="1" thickBot="1" x14ac:dyDescent="0.3">
      <c r="C3" s="9" t="s">
        <v>8</v>
      </c>
      <c r="D3" s="4"/>
      <c r="E3" s="15"/>
      <c r="F3" s="16" t="s">
        <v>10</v>
      </c>
      <c r="G3" s="17" t="s">
        <v>11</v>
      </c>
      <c r="H3" s="17" t="s">
        <v>12</v>
      </c>
      <c r="I3" s="17" t="s">
        <v>13</v>
      </c>
      <c r="J3" s="17" t="s">
        <v>14</v>
      </c>
      <c r="K3" s="17" t="s">
        <v>15</v>
      </c>
      <c r="L3" s="18" t="s">
        <v>16</v>
      </c>
      <c r="M3" s="109" t="s">
        <v>17</v>
      </c>
      <c r="N3" s="19"/>
      <c r="P3" s="88" t="e" vm="2">
        <v>#VALUE!</v>
      </c>
      <c r="Q3" s="89"/>
      <c r="R3" s="89"/>
      <c r="S3" s="90"/>
      <c r="T3" s="88" t="e" vm="4">
        <v>#VALUE!</v>
      </c>
      <c r="U3" s="89"/>
      <c r="V3" s="89"/>
      <c r="W3" s="90"/>
    </row>
    <row r="4" spans="2:23" ht="14.25" customHeight="1" thickTop="1" thickBot="1" x14ac:dyDescent="0.3">
      <c r="C4" s="9" t="s">
        <v>18</v>
      </c>
      <c r="D4" s="3"/>
      <c r="E4" s="20" t="s">
        <v>19</v>
      </c>
      <c r="F4" s="21" t="s">
        <v>20</v>
      </c>
      <c r="G4" s="22" t="s">
        <v>21</v>
      </c>
      <c r="H4" s="22" t="s">
        <v>21</v>
      </c>
      <c r="I4" s="23" t="s">
        <v>22</v>
      </c>
      <c r="J4" s="23" t="s">
        <v>23</v>
      </c>
      <c r="K4" s="23" t="s">
        <v>23</v>
      </c>
      <c r="L4" s="24" t="s">
        <v>23</v>
      </c>
      <c r="M4" s="110"/>
      <c r="N4" s="25">
        <v>22</v>
      </c>
      <c r="P4" s="91"/>
      <c r="Q4" s="92"/>
      <c r="R4" s="92"/>
      <c r="S4" s="93"/>
      <c r="T4" s="91"/>
      <c r="U4" s="92"/>
      <c r="V4" s="92"/>
      <c r="W4" s="93"/>
    </row>
    <row r="5" spans="2:23" ht="14.25" customHeight="1" thickTop="1" thickBot="1" x14ac:dyDescent="0.3">
      <c r="C5" s="9" t="s">
        <v>24</v>
      </c>
      <c r="D5" s="5"/>
      <c r="E5" s="20" t="s">
        <v>19</v>
      </c>
      <c r="F5" s="27" t="str">
        <f>$D$7&amp; "-1"</f>
        <v>-1</v>
      </c>
      <c r="G5" s="1"/>
      <c r="H5" s="1"/>
      <c r="I5" s="7"/>
      <c r="J5" s="29">
        <f>G5-(H5+I5)</f>
        <v>0</v>
      </c>
      <c r="K5" s="29">
        <f>G5+(H5+I5)</f>
        <v>0</v>
      </c>
      <c r="L5" s="1"/>
      <c r="M5" s="30" t="str">
        <f>IF(AND(L5&gt;=J5,L5&lt;=K5),"PASS","FAIL")</f>
        <v>PASS</v>
      </c>
      <c r="N5" s="31"/>
      <c r="P5" s="91"/>
      <c r="Q5" s="92"/>
      <c r="R5" s="92"/>
      <c r="S5" s="93"/>
      <c r="T5" s="91"/>
      <c r="U5" s="92"/>
      <c r="V5" s="92"/>
      <c r="W5" s="93"/>
    </row>
    <row r="6" spans="2:23" ht="14.25" customHeight="1" thickTop="1" thickBot="1" x14ac:dyDescent="0.3">
      <c r="C6" s="9" t="s">
        <v>25</v>
      </c>
      <c r="D6" s="6"/>
      <c r="E6" s="20" t="s">
        <v>19</v>
      </c>
      <c r="F6" s="27" t="str">
        <f>$D$7&amp; "-2"</f>
        <v>-2</v>
      </c>
      <c r="G6" s="1"/>
      <c r="H6" s="1"/>
      <c r="I6" s="7"/>
      <c r="J6" s="29">
        <f t="shared" ref="J6:J8" si="0">G6-(H6+I6)</f>
        <v>0</v>
      </c>
      <c r="K6" s="32">
        <f t="shared" ref="K6:K8" si="1">G6+(H6+I6)</f>
        <v>0</v>
      </c>
      <c r="L6" s="1"/>
      <c r="M6" s="30" t="str">
        <f t="shared" ref="M6:M8" si="2">IF(AND(L6&gt;=J6,L6&lt;=K6),"PASS","FAIL")</f>
        <v>PASS</v>
      </c>
      <c r="N6" s="31"/>
      <c r="P6" s="91"/>
      <c r="Q6" s="92"/>
      <c r="R6" s="92"/>
      <c r="S6" s="93"/>
      <c r="T6" s="91"/>
      <c r="U6" s="92"/>
      <c r="V6" s="92"/>
      <c r="W6" s="93"/>
    </row>
    <row r="7" spans="2:23" ht="14.25" customHeight="1" thickTop="1" thickBot="1" x14ac:dyDescent="0.3">
      <c r="C7" s="9" t="s">
        <v>26</v>
      </c>
      <c r="D7" s="4"/>
      <c r="E7" s="15"/>
      <c r="F7" s="27" t="str">
        <f>$D$7&amp; "-3"</f>
        <v>-3</v>
      </c>
      <c r="G7" s="1"/>
      <c r="H7" s="1"/>
      <c r="I7" s="7"/>
      <c r="J7" s="29">
        <f t="shared" si="0"/>
        <v>0</v>
      </c>
      <c r="K7" s="29">
        <f t="shared" si="1"/>
        <v>0</v>
      </c>
      <c r="L7" s="1"/>
      <c r="M7" s="30" t="str">
        <f t="shared" si="2"/>
        <v>PASS</v>
      </c>
      <c r="N7" s="31"/>
      <c r="P7" s="91"/>
      <c r="Q7" s="92"/>
      <c r="R7" s="92"/>
      <c r="S7" s="93"/>
      <c r="T7" s="91"/>
      <c r="U7" s="92"/>
      <c r="V7" s="92"/>
      <c r="W7" s="93"/>
    </row>
    <row r="8" spans="2:23" ht="15.75" customHeight="1" thickTop="1" thickBot="1" x14ac:dyDescent="0.3">
      <c r="C8" s="9" t="s">
        <v>27</v>
      </c>
      <c r="D8" s="2"/>
      <c r="E8" s="20" t="s">
        <v>19</v>
      </c>
      <c r="F8" s="33" t="str">
        <f>$D$7&amp; "-4"</f>
        <v>-4</v>
      </c>
      <c r="G8" s="1"/>
      <c r="H8" s="1"/>
      <c r="I8" s="7"/>
      <c r="J8" s="29">
        <f t="shared" si="0"/>
        <v>0</v>
      </c>
      <c r="K8" s="35">
        <f t="shared" si="1"/>
        <v>0</v>
      </c>
      <c r="L8" s="1"/>
      <c r="M8" s="36" t="str">
        <f t="shared" si="2"/>
        <v>PASS</v>
      </c>
      <c r="N8" s="31"/>
      <c r="P8" s="91"/>
      <c r="Q8" s="92"/>
      <c r="R8" s="92"/>
      <c r="S8" s="93"/>
      <c r="T8" s="94"/>
      <c r="U8" s="95"/>
      <c r="V8" s="95"/>
      <c r="W8" s="96"/>
    </row>
    <row r="9" spans="2:23" ht="15.75" customHeight="1" thickTop="1" x14ac:dyDescent="0.25">
      <c r="C9" s="116" t="s">
        <v>28</v>
      </c>
      <c r="D9" s="116"/>
      <c r="F9" s="117" t="s">
        <v>29</v>
      </c>
      <c r="G9" s="118"/>
      <c r="H9" s="118"/>
      <c r="I9" s="118"/>
      <c r="J9" s="118"/>
      <c r="K9" s="118"/>
      <c r="L9" s="118"/>
      <c r="M9" s="119"/>
      <c r="N9" s="19"/>
      <c r="O9" s="13" t="e" vm="1">
        <v>#VALUE!</v>
      </c>
      <c r="P9" s="91"/>
      <c r="Q9" s="92"/>
      <c r="R9" s="92"/>
      <c r="S9" s="93"/>
      <c r="T9" s="83" t="s">
        <v>48</v>
      </c>
      <c r="U9" s="84"/>
      <c r="V9" s="85"/>
      <c r="W9" s="14">
        <v>6.0000000000000001E-3</v>
      </c>
    </row>
    <row r="10" spans="2:23" ht="15.75" customHeight="1" x14ac:dyDescent="0.25">
      <c r="C10" s="116"/>
      <c r="D10" s="116"/>
      <c r="F10" s="37" t="s">
        <v>10</v>
      </c>
      <c r="G10" s="38" t="s">
        <v>11</v>
      </c>
      <c r="H10" s="38" t="s">
        <v>12</v>
      </c>
      <c r="I10" s="38" t="s">
        <v>13</v>
      </c>
      <c r="J10" s="38" t="s">
        <v>14</v>
      </c>
      <c r="K10" s="38" t="s">
        <v>15</v>
      </c>
      <c r="L10" s="38" t="s">
        <v>16</v>
      </c>
      <c r="M10" s="86" t="s">
        <v>17</v>
      </c>
      <c r="N10" s="10"/>
      <c r="P10" s="91"/>
      <c r="Q10" s="92"/>
      <c r="R10" s="92"/>
      <c r="S10" s="93"/>
      <c r="T10" s="88" t="e" vm="5">
        <v>#VALUE!</v>
      </c>
      <c r="U10" s="89"/>
      <c r="V10" s="89"/>
      <c r="W10" s="90"/>
    </row>
    <row r="11" spans="2:23" ht="13.5" customHeight="1" thickBot="1" x14ac:dyDescent="0.3">
      <c r="B11" s="39" t="s">
        <v>30</v>
      </c>
      <c r="F11" s="40" t="s">
        <v>20</v>
      </c>
      <c r="G11" s="41" t="s">
        <v>21</v>
      </c>
      <c r="H11" s="41" t="s">
        <v>21</v>
      </c>
      <c r="I11" s="42" t="s">
        <v>22</v>
      </c>
      <c r="J11" s="42" t="s">
        <v>23</v>
      </c>
      <c r="K11" s="42" t="s">
        <v>23</v>
      </c>
      <c r="L11" s="41" t="s">
        <v>23</v>
      </c>
      <c r="M11" s="87"/>
      <c r="N11" s="31"/>
      <c r="P11" s="91"/>
      <c r="Q11" s="92"/>
      <c r="R11" s="92"/>
      <c r="S11" s="93"/>
      <c r="T11" s="91"/>
      <c r="U11" s="92"/>
      <c r="V11" s="92"/>
      <c r="W11" s="93"/>
    </row>
    <row r="12" spans="2:23" ht="15.75" customHeight="1" thickTop="1" thickBot="1" x14ac:dyDescent="0.3">
      <c r="B12" s="97"/>
      <c r="C12" s="98"/>
      <c r="D12" s="99"/>
      <c r="F12" s="43" t="str">
        <f>$D$7&amp; "-1"</f>
        <v>-1</v>
      </c>
      <c r="G12" s="1"/>
      <c r="H12" s="1"/>
      <c r="I12" s="7"/>
      <c r="J12" s="45">
        <f>G12-(H12+I12)</f>
        <v>0</v>
      </c>
      <c r="K12" s="45">
        <f>G12+(H12+I12)</f>
        <v>0</v>
      </c>
      <c r="L12" s="1"/>
      <c r="M12" s="30" t="str">
        <f>IF(AND(L12&gt;=J12,L12&lt;=K12),"PASS","FAIL")</f>
        <v>PASS</v>
      </c>
      <c r="N12" s="31"/>
      <c r="P12" s="91"/>
      <c r="Q12" s="92"/>
      <c r="R12" s="92"/>
      <c r="S12" s="93"/>
      <c r="T12" s="91"/>
      <c r="U12" s="92"/>
      <c r="V12" s="92"/>
      <c r="W12" s="93"/>
    </row>
    <row r="13" spans="2:23" ht="15.75" customHeight="1" thickTop="1" thickBot="1" x14ac:dyDescent="0.3">
      <c r="B13" s="100"/>
      <c r="C13" s="101"/>
      <c r="D13" s="102"/>
      <c r="F13" s="43" t="str">
        <f>$D$7&amp; "-2"</f>
        <v>-2</v>
      </c>
      <c r="G13" s="1"/>
      <c r="H13" s="1"/>
      <c r="I13" s="7"/>
      <c r="J13" s="45">
        <f t="shared" ref="J13:J15" si="3">G13-(H13+I13)</f>
        <v>0</v>
      </c>
      <c r="K13" s="45">
        <f t="shared" ref="K13:K15" si="4">G13+(H13+I13)</f>
        <v>0</v>
      </c>
      <c r="L13" s="1"/>
      <c r="M13" s="30" t="str">
        <f t="shared" ref="M13:M15" si="5">IF(AND(L13&gt;=J13,L13&lt;=K13),"PASS","FAIL")</f>
        <v>PASS</v>
      </c>
      <c r="N13" s="31"/>
      <c r="P13" s="91"/>
      <c r="Q13" s="92"/>
      <c r="R13" s="92"/>
      <c r="S13" s="93"/>
      <c r="T13" s="91"/>
      <c r="U13" s="92"/>
      <c r="V13" s="92"/>
      <c r="W13" s="93"/>
    </row>
    <row r="14" spans="2:23" ht="15.75" customHeight="1" thickTop="1" thickBot="1" x14ac:dyDescent="0.3">
      <c r="B14" s="100"/>
      <c r="C14" s="101"/>
      <c r="D14" s="102"/>
      <c r="F14" s="43" t="str">
        <f>$D$7&amp; "-3"</f>
        <v>-3</v>
      </c>
      <c r="G14" s="1"/>
      <c r="H14" s="1"/>
      <c r="I14" s="7"/>
      <c r="J14" s="45">
        <f t="shared" si="3"/>
        <v>0</v>
      </c>
      <c r="K14" s="45">
        <f t="shared" si="4"/>
        <v>0</v>
      </c>
      <c r="L14" s="1"/>
      <c r="M14" s="30" t="str">
        <f t="shared" si="5"/>
        <v>PASS</v>
      </c>
      <c r="N14" s="31"/>
      <c r="P14" s="91"/>
      <c r="Q14" s="92"/>
      <c r="R14" s="92"/>
      <c r="S14" s="93"/>
      <c r="T14" s="91"/>
      <c r="U14" s="92"/>
      <c r="V14" s="92"/>
      <c r="W14" s="93"/>
    </row>
    <row r="15" spans="2:23" ht="15.75" customHeight="1" thickTop="1" thickBot="1" x14ac:dyDescent="0.3">
      <c r="B15" s="103"/>
      <c r="C15" s="104"/>
      <c r="D15" s="105"/>
      <c r="F15" s="46" t="str">
        <f>$D$7&amp; "-4"</f>
        <v>-4</v>
      </c>
      <c r="G15" s="1"/>
      <c r="H15" s="1"/>
      <c r="I15" s="7"/>
      <c r="J15" s="45">
        <f t="shared" si="3"/>
        <v>0</v>
      </c>
      <c r="K15" s="48">
        <f t="shared" si="4"/>
        <v>0</v>
      </c>
      <c r="L15" s="1"/>
      <c r="M15" s="36" t="str">
        <f t="shared" si="5"/>
        <v>PASS</v>
      </c>
      <c r="P15" s="94"/>
      <c r="Q15" s="95"/>
      <c r="R15" s="95"/>
      <c r="S15" s="96"/>
      <c r="T15" s="94"/>
      <c r="U15" s="95"/>
      <c r="V15" s="95"/>
      <c r="W15" s="96"/>
    </row>
    <row r="16" spans="2:23" ht="15.75" customHeight="1" thickTop="1" x14ac:dyDescent="0.25">
      <c r="F16" s="132" t="s">
        <v>54</v>
      </c>
      <c r="G16" s="49"/>
      <c r="H16" s="49"/>
      <c r="I16" s="50"/>
      <c r="J16" s="51"/>
      <c r="K16" s="51"/>
      <c r="L16" s="52"/>
      <c r="M16" s="26"/>
    </row>
    <row r="17" spans="6:19" ht="15.75" customHeight="1" x14ac:dyDescent="0.25">
      <c r="F17" s="121" t="s">
        <v>49</v>
      </c>
      <c r="G17" s="122"/>
      <c r="H17" s="122"/>
      <c r="I17" s="122"/>
      <c r="J17" s="122"/>
      <c r="K17" s="122"/>
      <c r="L17" s="122"/>
      <c r="M17" s="123"/>
      <c r="O17" s="13" t="e" vm="1">
        <v>#VALUE!</v>
      </c>
      <c r="P17" s="111" t="s">
        <v>33</v>
      </c>
      <c r="Q17" s="112"/>
      <c r="R17" s="112"/>
      <c r="S17" s="14" t="s">
        <v>50</v>
      </c>
    </row>
    <row r="18" spans="6:19" ht="15.75" customHeight="1" x14ac:dyDescent="0.25">
      <c r="F18" s="124" t="s">
        <v>51</v>
      </c>
      <c r="G18" s="125"/>
      <c r="H18" s="125"/>
      <c r="I18" s="125"/>
      <c r="J18" s="125"/>
      <c r="K18" s="125"/>
      <c r="L18" s="125"/>
      <c r="M18" s="126"/>
      <c r="P18" s="88" t="e" vm="6">
        <v>#VALUE!</v>
      </c>
      <c r="Q18" s="89"/>
      <c r="R18" s="89"/>
      <c r="S18" s="90"/>
    </row>
    <row r="19" spans="6:19" ht="15.75" customHeight="1" x14ac:dyDescent="0.25">
      <c r="J19" s="8"/>
      <c r="P19" s="91"/>
      <c r="Q19" s="92"/>
      <c r="R19" s="92"/>
      <c r="S19" s="93"/>
    </row>
    <row r="20" spans="6:19" x14ac:dyDescent="0.25">
      <c r="J20" s="8"/>
      <c r="P20" s="91"/>
      <c r="Q20" s="92"/>
      <c r="R20" s="92"/>
      <c r="S20" s="93"/>
    </row>
    <row r="21" spans="6:19" ht="15.75" customHeight="1" x14ac:dyDescent="0.25">
      <c r="J21" s="8"/>
      <c r="P21" s="91"/>
      <c r="Q21" s="92"/>
      <c r="R21" s="92"/>
      <c r="S21" s="93"/>
    </row>
    <row r="22" spans="6:19" ht="15.75" customHeight="1" x14ac:dyDescent="0.25">
      <c r="J22" s="8"/>
      <c r="P22" s="91"/>
      <c r="Q22" s="92"/>
      <c r="R22" s="92"/>
      <c r="S22" s="93"/>
    </row>
    <row r="23" spans="6:19" ht="15.75" customHeight="1" x14ac:dyDescent="0.25">
      <c r="J23" s="8"/>
      <c r="P23" s="91"/>
      <c r="Q23" s="92"/>
      <c r="R23" s="92"/>
      <c r="S23" s="93"/>
    </row>
    <row r="24" spans="6:19" ht="15.75" customHeight="1" x14ac:dyDescent="0.25">
      <c r="J24" s="8"/>
      <c r="P24" s="91"/>
      <c r="Q24" s="92"/>
      <c r="R24" s="92"/>
      <c r="S24" s="93"/>
    </row>
    <row r="25" spans="6:19" ht="15.75" customHeight="1" x14ac:dyDescent="0.25">
      <c r="J25" s="8"/>
      <c r="P25" s="91"/>
      <c r="Q25" s="92"/>
      <c r="R25" s="92"/>
      <c r="S25" s="93"/>
    </row>
    <row r="26" spans="6:19" ht="15.75" customHeight="1" x14ac:dyDescent="0.25">
      <c r="J26" s="8"/>
      <c r="P26" s="91"/>
      <c r="Q26" s="92"/>
      <c r="R26" s="92"/>
      <c r="S26" s="93"/>
    </row>
    <row r="27" spans="6:19" ht="15.75" customHeight="1" x14ac:dyDescent="0.25">
      <c r="J27" s="8"/>
      <c r="P27" s="91"/>
      <c r="Q27" s="92"/>
      <c r="R27" s="92"/>
      <c r="S27" s="93"/>
    </row>
    <row r="28" spans="6:19" ht="15.75" customHeight="1" x14ac:dyDescent="0.25">
      <c r="J28" s="8"/>
      <c r="P28" s="91"/>
      <c r="Q28" s="92"/>
      <c r="R28" s="92"/>
      <c r="S28" s="93"/>
    </row>
    <row r="29" spans="6:19" ht="15.75" customHeight="1" x14ac:dyDescent="0.25">
      <c r="J29" s="8"/>
      <c r="P29" s="91"/>
      <c r="Q29" s="92"/>
      <c r="R29" s="92"/>
      <c r="S29" s="93"/>
    </row>
    <row r="30" spans="6:19" ht="15.75" customHeight="1" x14ac:dyDescent="0.25">
      <c r="J30" s="8"/>
      <c r="P30" s="94"/>
      <c r="Q30" s="95"/>
      <c r="R30" s="95"/>
      <c r="S30" s="96"/>
    </row>
    <row r="31" spans="6:19" ht="15.75" customHeight="1" x14ac:dyDescent="0.25">
      <c r="J31" s="8"/>
    </row>
    <row r="32" spans="6:19" ht="15.75" customHeight="1" x14ac:dyDescent="0.25">
      <c r="J32" s="8"/>
    </row>
    <row r="33" spans="3:10" ht="15.75" customHeight="1" x14ac:dyDescent="0.25">
      <c r="J33" s="8"/>
    </row>
    <row r="34" spans="3:10" ht="10" customHeight="1" x14ac:dyDescent="0.25">
      <c r="J34" s="8"/>
    </row>
    <row r="35" spans="3:10" ht="11.25" customHeight="1" x14ac:dyDescent="0.25"/>
    <row r="36" spans="3:10" ht="11.25" customHeight="1" x14ac:dyDescent="0.25"/>
    <row r="37" spans="3:10" ht="11.25" customHeight="1" x14ac:dyDescent="0.25">
      <c r="J37" s="8"/>
    </row>
    <row r="38" spans="3:10" ht="11.25" customHeight="1" x14ac:dyDescent="0.25">
      <c r="C38" s="73" t="s">
        <v>44</v>
      </c>
      <c r="D38" s="80"/>
      <c r="E38" s="74"/>
      <c r="F38" s="74"/>
      <c r="G38" s="74"/>
      <c r="H38" s="73" t="s">
        <v>18</v>
      </c>
      <c r="I38" s="81"/>
      <c r="J38" s="78"/>
    </row>
    <row r="39" spans="3:10" ht="11.25" customHeight="1" x14ac:dyDescent="0.25">
      <c r="D39" s="75"/>
      <c r="E39" s="75"/>
      <c r="F39" s="75"/>
      <c r="G39" s="75"/>
      <c r="J39" s="8"/>
    </row>
    <row r="40" spans="3:10" ht="11.25" customHeight="1" x14ac:dyDescent="0.25">
      <c r="E40" s="10"/>
      <c r="F40" s="10"/>
      <c r="G40" s="10"/>
      <c r="J40" s="8"/>
    </row>
    <row r="41" spans="3:10" ht="11.25" customHeight="1" x14ac:dyDescent="0.25">
      <c r="E41" s="10"/>
      <c r="F41" s="10"/>
      <c r="G41" s="10"/>
      <c r="J41" s="8"/>
    </row>
    <row r="42" spans="3:10" x14ac:dyDescent="0.25">
      <c r="C42" s="73" t="s">
        <v>45</v>
      </c>
      <c r="D42" s="80"/>
      <c r="E42" s="74"/>
      <c r="F42" s="74"/>
      <c r="G42" s="74"/>
      <c r="H42" s="73" t="s">
        <v>18</v>
      </c>
      <c r="I42" s="81"/>
      <c r="J42" s="78"/>
    </row>
    <row r="43" spans="3:10" x14ac:dyDescent="0.25">
      <c r="D43" s="75"/>
      <c r="E43" s="75"/>
      <c r="F43" s="75"/>
      <c r="G43" s="75"/>
      <c r="J43" s="8"/>
    </row>
    <row r="44" spans="3:10" x14ac:dyDescent="0.25">
      <c r="J44" s="8"/>
    </row>
    <row r="45" spans="3:10" x14ac:dyDescent="0.25">
      <c r="J45" s="8"/>
    </row>
    <row r="46" spans="3:10" x14ac:dyDescent="0.25">
      <c r="J46" s="8"/>
    </row>
    <row r="47" spans="3:10" x14ac:dyDescent="0.25">
      <c r="J47" s="8"/>
    </row>
    <row r="48" spans="3:10" x14ac:dyDescent="0.25">
      <c r="J48" s="8"/>
    </row>
    <row r="49" s="8" customFormat="1" x14ac:dyDescent="0.25"/>
    <row r="50" s="8" customFormat="1" x14ac:dyDescent="0.25"/>
  </sheetData>
  <sheetProtection sheet="1" objects="1" scenarios="1"/>
  <mergeCells count="16">
    <mergeCell ref="F17:M17"/>
    <mergeCell ref="P17:R17"/>
    <mergeCell ref="F18:M18"/>
    <mergeCell ref="P18:S30"/>
    <mergeCell ref="C9:D10"/>
    <mergeCell ref="F9:M9"/>
    <mergeCell ref="T9:V9"/>
    <mergeCell ref="M10:M11"/>
    <mergeCell ref="T10:W15"/>
    <mergeCell ref="B12:D15"/>
    <mergeCell ref="F2:M2"/>
    <mergeCell ref="P2:R2"/>
    <mergeCell ref="T2:V2"/>
    <mergeCell ref="M3:M4"/>
    <mergeCell ref="P3:S15"/>
    <mergeCell ref="T3:W8"/>
  </mergeCells>
  <conditionalFormatting sqref="D2">
    <cfRule type="expression" dxfId="48" priority="1">
      <formula>AND($D$2="",$D$3="")</formula>
    </cfRule>
    <cfRule type="expression" dxfId="47" priority="2">
      <formula>AND($D$2&lt;&gt;"",$D$3&lt;&gt;"")</formula>
    </cfRule>
    <cfRule type="notContainsBlanks" dxfId="46" priority="4">
      <formula>LEN(TRIM(D2))&gt;0</formula>
    </cfRule>
  </conditionalFormatting>
  <conditionalFormatting sqref="D3">
    <cfRule type="notContainsBlanks" dxfId="45" priority="3">
      <formula>LEN(TRIM(D3))&gt;0</formula>
    </cfRule>
  </conditionalFormatting>
  <conditionalFormatting sqref="D7">
    <cfRule type="notContainsBlanks" dxfId="44" priority="19">
      <formula>LEN(TRIM(D7))&gt;0</formula>
    </cfRule>
  </conditionalFormatting>
  <conditionalFormatting sqref="G5:G8 G12:G15">
    <cfRule type="notContainsBlanks" dxfId="43" priority="13">
      <formula>LEN(TRIM(G5))&gt;0</formula>
    </cfRule>
    <cfRule type="expression" dxfId="42" priority="17">
      <formula>AND(G5&lt;&gt;"",H5&lt;&gt;"")</formula>
    </cfRule>
  </conditionalFormatting>
  <conditionalFormatting sqref="G5:I5 L5 G12:I12 L12">
    <cfRule type="notContainsBlanks" dxfId="41" priority="12">
      <formula>LEN(TRIM(G5))&gt;0</formula>
    </cfRule>
  </conditionalFormatting>
  <conditionalFormatting sqref="G5:I8">
    <cfRule type="expression" dxfId="40" priority="9">
      <formula>AND(G5&lt;&gt;"",G6&lt;&gt;"")</formula>
    </cfRule>
  </conditionalFormatting>
  <conditionalFormatting sqref="G6:I8">
    <cfRule type="expression" dxfId="39" priority="10">
      <formula>AND(G5="",G6="")</formula>
    </cfRule>
  </conditionalFormatting>
  <conditionalFormatting sqref="G8:I8 L8 G15:I15 L15">
    <cfRule type="notContainsBlanks" dxfId="38" priority="11">
      <formula>LEN(TRIM(G8))&gt;0</formula>
    </cfRule>
  </conditionalFormatting>
  <conditionalFormatting sqref="G12:I15">
    <cfRule type="expression" dxfId="37" priority="6">
      <formula>AND(G12&lt;&gt;"",G13&lt;&gt;"")</formula>
    </cfRule>
  </conditionalFormatting>
  <conditionalFormatting sqref="G13:I15">
    <cfRule type="expression" dxfId="36" priority="7">
      <formula>AND(G12="",G13="")</formula>
    </cfRule>
  </conditionalFormatting>
  <conditionalFormatting sqref="H5:I8">
    <cfRule type="notContainsBlanks" dxfId="35" priority="8">
      <formula>LEN(TRIM(H5))&gt;0</formula>
    </cfRule>
  </conditionalFormatting>
  <conditionalFormatting sqref="H12:I15">
    <cfRule type="notContainsBlanks" dxfId="34" priority="5">
      <formula>LEN(TRIM(H12))&gt;0</formula>
    </cfRule>
  </conditionalFormatting>
  <conditionalFormatting sqref="L5:L8 L12:L15">
    <cfRule type="notContainsBlanks" dxfId="33" priority="15">
      <formula>LEN(TRIM(L5))&gt;0</formula>
    </cfRule>
    <cfRule type="expression" dxfId="32" priority="16">
      <formula>AND(L5&lt;&gt;"",L6&lt;&gt;"")</formula>
    </cfRule>
  </conditionalFormatting>
  <conditionalFormatting sqref="L6:L8 L13:L15">
    <cfRule type="expression" dxfId="31" priority="18">
      <formula>AND(L5="",L6="")</formula>
    </cfRule>
  </conditionalFormatting>
  <conditionalFormatting sqref="M5:M8 M12:M15">
    <cfRule type="cellIs" dxfId="30" priority="20" operator="equal">
      <formula>"PASS"</formula>
    </cfRule>
    <cfRule type="cellIs" dxfId="29" priority="21" operator="equal">
      <formula>"FAIL"</formula>
    </cfRule>
  </conditionalFormatting>
  <printOptions horizontalCentered="1" verticalCentered="1"/>
  <pageMargins left="0.23624999999999999" right="0.25" top="0.92125000000000001" bottom="0.75" header="0.31270833333333298" footer="0.3"/>
  <pageSetup scale="79" orientation="landscape" r:id="rId1"/>
  <headerFooter>
    <oddHeader>&amp;C&amp;"Aptos Narrow,Italic"&amp;28EVOLUTION Performance Verification</oddHeader>
    <oddFooter>&amp;L&amp;A&amp;CPage &amp;P of &amp;N                       &amp;RRelease Date: 23-MAY-2026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8B140-F5F2-4874-ABF6-9DAB7BA9A7FC}">
  <sheetPr>
    <pageSetUpPr fitToPage="1"/>
  </sheetPr>
  <dimension ref="B1:W50"/>
  <sheetViews>
    <sheetView zoomScaleNormal="100" workbookViewId="0">
      <selection activeCell="F17" sqref="F17:I17"/>
    </sheetView>
  </sheetViews>
  <sheetFormatPr defaultColWidth="9.1796875" defaultRowHeight="13" x14ac:dyDescent="0.25"/>
  <cols>
    <col min="1" max="1" width="1.7265625" style="8" customWidth="1"/>
    <col min="2" max="2" width="12.26953125" style="8" customWidth="1"/>
    <col min="3" max="3" width="14.7265625" style="8" customWidth="1"/>
    <col min="4" max="4" width="18" style="8" customWidth="1"/>
    <col min="5" max="5" width="5.453125" style="8" customWidth="1"/>
    <col min="6" max="8" width="14.7265625" style="8" customWidth="1"/>
    <col min="9" max="9" width="17.7265625" style="8" customWidth="1"/>
    <col min="10" max="10" width="14.7265625" style="10" customWidth="1"/>
    <col min="11" max="13" width="14.7265625" style="8" customWidth="1"/>
    <col min="14" max="14" width="1.7265625" style="8" customWidth="1"/>
    <col min="15" max="15" width="4.7265625" style="8" customWidth="1"/>
    <col min="16" max="23" width="10.7265625" style="8" customWidth="1"/>
    <col min="24" max="16384" width="9.1796875" style="8"/>
  </cols>
  <sheetData>
    <row r="1" spans="2:23" ht="14.25" customHeight="1" thickBot="1" x14ac:dyDescent="0.3">
      <c r="C1" s="9" t="s">
        <v>0</v>
      </c>
      <c r="D1" s="79" t="s">
        <v>52</v>
      </c>
      <c r="J1" s="8"/>
      <c r="K1" s="10"/>
      <c r="O1" s="11"/>
      <c r="P1" s="11"/>
    </row>
    <row r="2" spans="2:23" ht="14.25" customHeight="1" thickTop="1" thickBot="1" x14ac:dyDescent="0.3">
      <c r="C2" s="9" t="s">
        <v>2</v>
      </c>
      <c r="D2" s="4"/>
      <c r="E2" s="12"/>
      <c r="F2" s="106" t="s">
        <v>3</v>
      </c>
      <c r="G2" s="107"/>
      <c r="H2" s="107"/>
      <c r="I2" s="107"/>
      <c r="J2" s="107"/>
      <c r="K2" s="107"/>
      <c r="L2" s="107"/>
      <c r="M2" s="108"/>
      <c r="O2" s="13" t="e" vm="1">
        <v>#VALUE!</v>
      </c>
      <c r="P2" s="83" t="s">
        <v>4</v>
      </c>
      <c r="Q2" s="84"/>
      <c r="R2" s="84"/>
      <c r="S2" s="14" t="s">
        <v>5</v>
      </c>
      <c r="T2" s="83" t="s">
        <v>47</v>
      </c>
      <c r="U2" s="84"/>
      <c r="V2" s="85"/>
      <c r="W2" s="14">
        <v>4.0000000000000001E-3</v>
      </c>
    </row>
    <row r="3" spans="2:23" ht="15" customHeight="1" thickTop="1" thickBot="1" x14ac:dyDescent="0.3">
      <c r="C3" s="9" t="s">
        <v>8</v>
      </c>
      <c r="D3" s="4"/>
      <c r="E3" s="15"/>
      <c r="F3" s="16" t="s">
        <v>10</v>
      </c>
      <c r="G3" s="17" t="s">
        <v>11</v>
      </c>
      <c r="H3" s="17" t="s">
        <v>12</v>
      </c>
      <c r="I3" s="17" t="s">
        <v>13</v>
      </c>
      <c r="J3" s="17" t="s">
        <v>14</v>
      </c>
      <c r="K3" s="17" t="s">
        <v>15</v>
      </c>
      <c r="L3" s="18" t="s">
        <v>16</v>
      </c>
      <c r="M3" s="109" t="s">
        <v>17</v>
      </c>
      <c r="N3" s="19"/>
      <c r="P3" s="88" t="e" vm="2">
        <v>#VALUE!</v>
      </c>
      <c r="Q3" s="89"/>
      <c r="R3" s="89"/>
      <c r="S3" s="90"/>
      <c r="T3" s="88" t="e" vm="4">
        <v>#VALUE!</v>
      </c>
      <c r="U3" s="89"/>
      <c r="V3" s="89"/>
      <c r="W3" s="90"/>
    </row>
    <row r="4" spans="2:23" ht="14.25" customHeight="1" thickTop="1" thickBot="1" x14ac:dyDescent="0.3">
      <c r="C4" s="9" t="s">
        <v>18</v>
      </c>
      <c r="D4" s="3"/>
      <c r="E4" s="20" t="s">
        <v>19</v>
      </c>
      <c r="F4" s="21" t="s">
        <v>20</v>
      </c>
      <c r="G4" s="22" t="s">
        <v>21</v>
      </c>
      <c r="H4" s="22" t="s">
        <v>21</v>
      </c>
      <c r="I4" s="23" t="s">
        <v>22</v>
      </c>
      <c r="J4" s="23" t="s">
        <v>23</v>
      </c>
      <c r="K4" s="23" t="s">
        <v>23</v>
      </c>
      <c r="L4" s="24" t="s">
        <v>23</v>
      </c>
      <c r="M4" s="110"/>
      <c r="N4" s="25">
        <v>22</v>
      </c>
      <c r="P4" s="91"/>
      <c r="Q4" s="92"/>
      <c r="R4" s="92"/>
      <c r="S4" s="93"/>
      <c r="T4" s="91"/>
      <c r="U4" s="92"/>
      <c r="V4" s="92"/>
      <c r="W4" s="93"/>
    </row>
    <row r="5" spans="2:23" ht="14.25" customHeight="1" thickTop="1" thickBot="1" x14ac:dyDescent="0.3">
      <c r="C5" s="9" t="s">
        <v>24</v>
      </c>
      <c r="D5" s="5"/>
      <c r="E5" s="20" t="s">
        <v>19</v>
      </c>
      <c r="F5" s="27" t="str">
        <f>$D$7&amp; "-1"</f>
        <v>-1</v>
      </c>
      <c r="G5" s="1"/>
      <c r="H5" s="1"/>
      <c r="I5" s="7"/>
      <c r="J5" s="29">
        <f>G5-(H5+I5)</f>
        <v>0</v>
      </c>
      <c r="K5" s="29">
        <f>G5+(H5+I5)</f>
        <v>0</v>
      </c>
      <c r="L5" s="1"/>
      <c r="M5" s="30" t="str">
        <f>IF(AND(L5&gt;=J5,L5&lt;=K5),"PASS","FAIL")</f>
        <v>PASS</v>
      </c>
      <c r="N5" s="31"/>
      <c r="P5" s="91"/>
      <c r="Q5" s="92"/>
      <c r="R5" s="92"/>
      <c r="S5" s="93"/>
      <c r="T5" s="91"/>
      <c r="U5" s="92"/>
      <c r="V5" s="92"/>
      <c r="W5" s="93"/>
    </row>
    <row r="6" spans="2:23" ht="14.25" customHeight="1" thickTop="1" thickBot="1" x14ac:dyDescent="0.3">
      <c r="C6" s="9" t="s">
        <v>25</v>
      </c>
      <c r="D6" s="6"/>
      <c r="E6" s="20" t="s">
        <v>19</v>
      </c>
      <c r="F6" s="27" t="str">
        <f>$D$7&amp; "-2"</f>
        <v>-2</v>
      </c>
      <c r="G6" s="1"/>
      <c r="H6" s="1"/>
      <c r="I6" s="7"/>
      <c r="J6" s="29">
        <f t="shared" ref="J6:J8" si="0">G6-(H6+I6)</f>
        <v>0</v>
      </c>
      <c r="K6" s="32">
        <f t="shared" ref="K6:K8" si="1">G6+(H6+I6)</f>
        <v>0</v>
      </c>
      <c r="L6" s="1"/>
      <c r="M6" s="30" t="str">
        <f t="shared" ref="M6:M8" si="2">IF(AND(L6&gt;=J6,L6&lt;=K6),"PASS","FAIL")</f>
        <v>PASS</v>
      </c>
      <c r="N6" s="31"/>
      <c r="P6" s="91"/>
      <c r="Q6" s="92"/>
      <c r="R6" s="92"/>
      <c r="S6" s="93"/>
      <c r="T6" s="91"/>
      <c r="U6" s="92"/>
      <c r="V6" s="92"/>
      <c r="W6" s="93"/>
    </row>
    <row r="7" spans="2:23" ht="14.25" customHeight="1" thickTop="1" thickBot="1" x14ac:dyDescent="0.3">
      <c r="C7" s="9" t="s">
        <v>26</v>
      </c>
      <c r="D7" s="4"/>
      <c r="E7" s="15"/>
      <c r="F7" s="27" t="str">
        <f>$D$7&amp; "-3"</f>
        <v>-3</v>
      </c>
      <c r="G7" s="1"/>
      <c r="H7" s="1"/>
      <c r="I7" s="7"/>
      <c r="J7" s="29">
        <f t="shared" si="0"/>
        <v>0</v>
      </c>
      <c r="K7" s="29">
        <f t="shared" si="1"/>
        <v>0</v>
      </c>
      <c r="L7" s="1"/>
      <c r="M7" s="30" t="str">
        <f t="shared" si="2"/>
        <v>PASS</v>
      </c>
      <c r="N7" s="31"/>
      <c r="P7" s="91"/>
      <c r="Q7" s="92"/>
      <c r="R7" s="92"/>
      <c r="S7" s="93"/>
      <c r="T7" s="91"/>
      <c r="U7" s="92"/>
      <c r="V7" s="92"/>
      <c r="W7" s="93"/>
    </row>
    <row r="8" spans="2:23" ht="15.75" customHeight="1" thickTop="1" thickBot="1" x14ac:dyDescent="0.3">
      <c r="C8" s="9" t="s">
        <v>27</v>
      </c>
      <c r="D8" s="2"/>
      <c r="E8" s="20" t="s">
        <v>19</v>
      </c>
      <c r="F8" s="33" t="str">
        <f>$D$7&amp; "-4"</f>
        <v>-4</v>
      </c>
      <c r="G8" s="1"/>
      <c r="H8" s="1"/>
      <c r="I8" s="7"/>
      <c r="J8" s="29">
        <f t="shared" si="0"/>
        <v>0</v>
      </c>
      <c r="K8" s="35">
        <f t="shared" si="1"/>
        <v>0</v>
      </c>
      <c r="L8" s="1"/>
      <c r="M8" s="36" t="str">
        <f t="shared" si="2"/>
        <v>PASS</v>
      </c>
      <c r="N8" s="31"/>
      <c r="P8" s="91"/>
      <c r="Q8" s="92"/>
      <c r="R8" s="92"/>
      <c r="S8" s="93"/>
      <c r="T8" s="94"/>
      <c r="U8" s="95"/>
      <c r="V8" s="95"/>
      <c r="W8" s="96"/>
    </row>
    <row r="9" spans="2:23" ht="15.75" customHeight="1" thickTop="1" x14ac:dyDescent="0.25">
      <c r="C9" s="116" t="s">
        <v>28</v>
      </c>
      <c r="D9" s="116"/>
      <c r="F9" s="117" t="s">
        <v>29</v>
      </c>
      <c r="G9" s="118"/>
      <c r="H9" s="118"/>
      <c r="I9" s="118"/>
      <c r="J9" s="118"/>
      <c r="K9" s="118"/>
      <c r="L9" s="118"/>
      <c r="M9" s="119"/>
      <c r="N9" s="19"/>
      <c r="O9" s="13" t="e" vm="1">
        <v>#VALUE!</v>
      </c>
      <c r="P9" s="91"/>
      <c r="Q9" s="92"/>
      <c r="R9" s="92"/>
      <c r="S9" s="93"/>
      <c r="T9" s="83" t="s">
        <v>48</v>
      </c>
      <c r="U9" s="84"/>
      <c r="V9" s="85"/>
      <c r="W9" s="14">
        <v>6.0000000000000001E-3</v>
      </c>
    </row>
    <row r="10" spans="2:23" ht="15.75" customHeight="1" x14ac:dyDescent="0.25">
      <c r="C10" s="116"/>
      <c r="D10" s="116"/>
      <c r="F10" s="37" t="s">
        <v>10</v>
      </c>
      <c r="G10" s="38" t="s">
        <v>11</v>
      </c>
      <c r="H10" s="38" t="s">
        <v>12</v>
      </c>
      <c r="I10" s="38" t="s">
        <v>13</v>
      </c>
      <c r="J10" s="38" t="s">
        <v>14</v>
      </c>
      <c r="K10" s="38" t="s">
        <v>15</v>
      </c>
      <c r="L10" s="38" t="s">
        <v>16</v>
      </c>
      <c r="M10" s="86" t="s">
        <v>17</v>
      </c>
      <c r="N10" s="10"/>
      <c r="P10" s="91"/>
      <c r="Q10" s="92"/>
      <c r="R10" s="92"/>
      <c r="S10" s="93"/>
      <c r="T10" s="88" t="e" vm="5">
        <v>#VALUE!</v>
      </c>
      <c r="U10" s="89"/>
      <c r="V10" s="89"/>
      <c r="W10" s="90"/>
    </row>
    <row r="11" spans="2:23" ht="13.5" customHeight="1" thickBot="1" x14ac:dyDescent="0.3">
      <c r="B11" s="39" t="s">
        <v>30</v>
      </c>
      <c r="F11" s="40" t="s">
        <v>20</v>
      </c>
      <c r="G11" s="41" t="s">
        <v>21</v>
      </c>
      <c r="H11" s="41" t="s">
        <v>21</v>
      </c>
      <c r="I11" s="42" t="s">
        <v>22</v>
      </c>
      <c r="J11" s="42" t="s">
        <v>23</v>
      </c>
      <c r="K11" s="42" t="s">
        <v>23</v>
      </c>
      <c r="L11" s="41" t="s">
        <v>23</v>
      </c>
      <c r="M11" s="87"/>
      <c r="N11" s="31"/>
      <c r="P11" s="91"/>
      <c r="Q11" s="92"/>
      <c r="R11" s="92"/>
      <c r="S11" s="93"/>
      <c r="T11" s="91"/>
      <c r="U11" s="92"/>
      <c r="V11" s="92"/>
      <c r="W11" s="93"/>
    </row>
    <row r="12" spans="2:23" ht="15.75" customHeight="1" thickTop="1" thickBot="1" x14ac:dyDescent="0.3">
      <c r="B12" s="97"/>
      <c r="C12" s="98"/>
      <c r="D12" s="99"/>
      <c r="F12" s="43" t="str">
        <f>$D$7&amp; "-1"</f>
        <v>-1</v>
      </c>
      <c r="G12" s="1"/>
      <c r="H12" s="1"/>
      <c r="I12" s="7"/>
      <c r="J12" s="45">
        <f>G12-(H12+I12)</f>
        <v>0</v>
      </c>
      <c r="K12" s="45">
        <f>G12+(H12+I12)</f>
        <v>0</v>
      </c>
      <c r="L12" s="1"/>
      <c r="M12" s="30" t="str">
        <f>IF(AND(L12&gt;=J12,L12&lt;=K12),"PASS","FAIL")</f>
        <v>PASS</v>
      </c>
      <c r="N12" s="31"/>
      <c r="P12" s="91"/>
      <c r="Q12" s="92"/>
      <c r="R12" s="92"/>
      <c r="S12" s="93"/>
      <c r="T12" s="91"/>
      <c r="U12" s="92"/>
      <c r="V12" s="92"/>
      <c r="W12" s="93"/>
    </row>
    <row r="13" spans="2:23" ht="15.75" customHeight="1" thickTop="1" thickBot="1" x14ac:dyDescent="0.3">
      <c r="B13" s="100"/>
      <c r="C13" s="101"/>
      <c r="D13" s="102"/>
      <c r="F13" s="43" t="str">
        <f>$D$7&amp; "-2"</f>
        <v>-2</v>
      </c>
      <c r="G13" s="1"/>
      <c r="H13" s="1"/>
      <c r="I13" s="7"/>
      <c r="J13" s="45">
        <f t="shared" ref="J13:J15" si="3">G13-(H13+I13)</f>
        <v>0</v>
      </c>
      <c r="K13" s="45">
        <f t="shared" ref="K13:K15" si="4">G13+(H13+I13)</f>
        <v>0</v>
      </c>
      <c r="L13" s="1"/>
      <c r="M13" s="30" t="str">
        <f t="shared" ref="M13:M15" si="5">IF(AND(L13&gt;=J13,L13&lt;=K13),"PASS","FAIL")</f>
        <v>PASS</v>
      </c>
      <c r="N13" s="31"/>
      <c r="P13" s="91"/>
      <c r="Q13" s="92"/>
      <c r="R13" s="92"/>
      <c r="S13" s="93"/>
      <c r="T13" s="91"/>
      <c r="U13" s="92"/>
      <c r="V13" s="92"/>
      <c r="W13" s="93"/>
    </row>
    <row r="14" spans="2:23" ht="15.75" customHeight="1" thickTop="1" thickBot="1" x14ac:dyDescent="0.3">
      <c r="B14" s="100"/>
      <c r="C14" s="101"/>
      <c r="D14" s="102"/>
      <c r="F14" s="43" t="str">
        <f>$D$7&amp; "-3"</f>
        <v>-3</v>
      </c>
      <c r="G14" s="1"/>
      <c r="H14" s="1"/>
      <c r="I14" s="7"/>
      <c r="J14" s="45">
        <f t="shared" si="3"/>
        <v>0</v>
      </c>
      <c r="K14" s="45">
        <f t="shared" si="4"/>
        <v>0</v>
      </c>
      <c r="L14" s="1"/>
      <c r="M14" s="30" t="str">
        <f t="shared" si="5"/>
        <v>PASS</v>
      </c>
      <c r="N14" s="31"/>
      <c r="P14" s="91"/>
      <c r="Q14" s="92"/>
      <c r="R14" s="92"/>
      <c r="S14" s="93"/>
      <c r="T14" s="91"/>
      <c r="U14" s="92"/>
      <c r="V14" s="92"/>
      <c r="W14" s="93"/>
    </row>
    <row r="15" spans="2:23" ht="15.75" customHeight="1" thickTop="1" thickBot="1" x14ac:dyDescent="0.3">
      <c r="B15" s="103"/>
      <c r="C15" s="104"/>
      <c r="D15" s="105"/>
      <c r="F15" s="46" t="str">
        <f>$D$7&amp; "-4"</f>
        <v>-4</v>
      </c>
      <c r="G15" s="1"/>
      <c r="H15" s="1"/>
      <c r="I15" s="7"/>
      <c r="J15" s="45">
        <f t="shared" si="3"/>
        <v>0</v>
      </c>
      <c r="K15" s="48">
        <f t="shared" si="4"/>
        <v>0</v>
      </c>
      <c r="L15" s="1"/>
      <c r="M15" s="36" t="str">
        <f t="shared" si="5"/>
        <v>PASS</v>
      </c>
      <c r="P15" s="94"/>
      <c r="Q15" s="95"/>
      <c r="R15" s="95"/>
      <c r="S15" s="96"/>
      <c r="T15" s="94"/>
      <c r="U15" s="95"/>
      <c r="V15" s="95"/>
      <c r="W15" s="96"/>
    </row>
    <row r="16" spans="2:23" ht="15.75" customHeight="1" thickTop="1" x14ac:dyDescent="0.25">
      <c r="F16" s="132" t="s">
        <v>54</v>
      </c>
      <c r="G16" s="49"/>
      <c r="H16" s="49"/>
      <c r="I16" s="50"/>
      <c r="J16" s="51"/>
      <c r="K16" s="51"/>
      <c r="L16" s="52"/>
      <c r="M16" s="26"/>
    </row>
    <row r="17" spans="6:19" ht="15.75" customHeight="1" x14ac:dyDescent="0.25">
      <c r="F17" s="113" t="s">
        <v>31</v>
      </c>
      <c r="G17" s="114"/>
      <c r="H17" s="114"/>
      <c r="I17" s="115"/>
      <c r="J17" s="113" t="s">
        <v>32</v>
      </c>
      <c r="K17" s="114"/>
      <c r="L17" s="114"/>
      <c r="M17" s="115"/>
      <c r="O17" s="13" t="e" vm="1">
        <v>#VALUE!</v>
      </c>
      <c r="P17" s="111" t="s">
        <v>33</v>
      </c>
      <c r="Q17" s="112"/>
      <c r="R17" s="112"/>
      <c r="S17" s="14" t="s">
        <v>5</v>
      </c>
    </row>
    <row r="18" spans="6:19" ht="15.75" customHeight="1" x14ac:dyDescent="0.25">
      <c r="F18" s="53"/>
      <c r="G18" s="54"/>
      <c r="H18" s="54"/>
      <c r="I18" s="76"/>
      <c r="J18" s="53"/>
      <c r="K18" s="54"/>
      <c r="L18" s="54"/>
      <c r="M18" s="76"/>
      <c r="P18" s="88" t="e" vm="2">
        <v>#VALUE!</v>
      </c>
      <c r="Q18" s="89"/>
      <c r="R18" s="89"/>
      <c r="S18" s="90"/>
    </row>
    <row r="19" spans="6:19" ht="15.75" customHeight="1" x14ac:dyDescent="0.25">
      <c r="F19" s="58"/>
      <c r="G19" s="59"/>
      <c r="H19" s="59"/>
      <c r="I19" s="77"/>
      <c r="J19" s="58"/>
      <c r="K19" s="59"/>
      <c r="L19" s="59"/>
      <c r="M19" s="77"/>
      <c r="P19" s="91"/>
      <c r="Q19" s="92"/>
      <c r="R19" s="92"/>
      <c r="S19" s="93"/>
    </row>
    <row r="20" spans="6:19" x14ac:dyDescent="0.25">
      <c r="F20" s="62"/>
      <c r="G20" s="59"/>
      <c r="H20" s="59"/>
      <c r="I20" s="77"/>
      <c r="J20" s="62"/>
      <c r="K20" s="59"/>
      <c r="L20" s="59"/>
      <c r="M20" s="77"/>
      <c r="P20" s="91"/>
      <c r="Q20" s="92"/>
      <c r="R20" s="92"/>
      <c r="S20" s="93"/>
    </row>
    <row r="21" spans="6:19" ht="15.75" customHeight="1" x14ac:dyDescent="0.25">
      <c r="F21" s="62"/>
      <c r="G21" s="59"/>
      <c r="H21" s="59"/>
      <c r="I21" s="77"/>
      <c r="J21" s="62"/>
      <c r="K21" s="59"/>
      <c r="L21" s="59"/>
      <c r="M21" s="77"/>
      <c r="P21" s="91"/>
      <c r="Q21" s="92"/>
      <c r="R21" s="92"/>
      <c r="S21" s="93"/>
    </row>
    <row r="22" spans="6:19" ht="15.75" customHeight="1" thickBot="1" x14ac:dyDescent="0.3">
      <c r="F22" s="63"/>
      <c r="G22" s="64" t="s">
        <v>36</v>
      </c>
      <c r="H22" s="65" t="str">
        <f>$D$7&amp; "-5"</f>
        <v>-5</v>
      </c>
      <c r="I22" s="77"/>
      <c r="J22" s="62"/>
      <c r="K22" s="64" t="s">
        <v>36</v>
      </c>
      <c r="L22" s="65" t="str">
        <f>$D$7&amp; "-5"</f>
        <v>-5</v>
      </c>
      <c r="M22" s="77"/>
      <c r="P22" s="91"/>
      <c r="Q22" s="92"/>
      <c r="R22" s="92"/>
      <c r="S22" s="93"/>
    </row>
    <row r="23" spans="6:19" ht="15.75" customHeight="1" thickTop="1" thickBot="1" x14ac:dyDescent="0.3">
      <c r="F23" s="63"/>
      <c r="G23" s="64" t="s">
        <v>37</v>
      </c>
      <c r="H23" s="130"/>
      <c r="I23" s="77"/>
      <c r="J23" s="62"/>
      <c r="K23" s="64" t="s">
        <v>37</v>
      </c>
      <c r="L23" s="130"/>
      <c r="M23" s="77"/>
      <c r="P23" s="91"/>
      <c r="Q23" s="92"/>
      <c r="R23" s="92"/>
      <c r="S23" s="93"/>
    </row>
    <row r="24" spans="6:19" ht="15.75" customHeight="1" thickTop="1" thickBot="1" x14ac:dyDescent="0.3">
      <c r="F24" s="63"/>
      <c r="G24" s="64" t="s">
        <v>38</v>
      </c>
      <c r="H24" s="130"/>
      <c r="I24" s="77"/>
      <c r="J24" s="62"/>
      <c r="K24" s="64" t="s">
        <v>38</v>
      </c>
      <c r="L24" s="130"/>
      <c r="M24" s="77"/>
      <c r="P24" s="91"/>
      <c r="Q24" s="92"/>
      <c r="R24" s="92"/>
      <c r="S24" s="93"/>
    </row>
    <row r="25" spans="6:19" ht="15.75" customHeight="1" thickTop="1" x14ac:dyDescent="0.25">
      <c r="F25" s="63"/>
      <c r="G25" s="64" t="s">
        <v>39</v>
      </c>
      <c r="H25" s="131">
        <v>0.8</v>
      </c>
      <c r="I25" s="77"/>
      <c r="J25" s="62"/>
      <c r="K25" s="64" t="s">
        <v>39</v>
      </c>
      <c r="L25" s="131">
        <v>0.8</v>
      </c>
      <c r="M25" s="77"/>
      <c r="P25" s="91"/>
      <c r="Q25" s="92"/>
      <c r="R25" s="92"/>
      <c r="S25" s="93"/>
    </row>
    <row r="26" spans="6:19" ht="15.75" customHeight="1" x14ac:dyDescent="0.25">
      <c r="F26" s="63"/>
      <c r="G26" s="64" t="s">
        <v>40</v>
      </c>
      <c r="H26" s="127">
        <f>H23-(H24+H25)</f>
        <v>-0.8</v>
      </c>
      <c r="I26" s="77"/>
      <c r="J26" s="62"/>
      <c r="K26" s="64" t="s">
        <v>40</v>
      </c>
      <c r="L26" s="127">
        <f>L23-(L24+L25)</f>
        <v>-0.8</v>
      </c>
      <c r="M26" s="77"/>
      <c r="P26" s="91"/>
      <c r="Q26" s="92"/>
      <c r="R26" s="92"/>
      <c r="S26" s="93"/>
    </row>
    <row r="27" spans="6:19" ht="15.75" customHeight="1" x14ac:dyDescent="0.25">
      <c r="F27" s="63"/>
      <c r="G27" s="64" t="s">
        <v>41</v>
      </c>
      <c r="H27" s="127">
        <f>H23+(H24+H25)</f>
        <v>0.8</v>
      </c>
      <c r="I27" s="77"/>
      <c r="J27" s="62"/>
      <c r="K27" s="64" t="s">
        <v>41</v>
      </c>
      <c r="L27" s="127">
        <f>L23+(L24+L25)</f>
        <v>0.8</v>
      </c>
      <c r="M27" s="77"/>
      <c r="P27" s="91"/>
      <c r="Q27" s="92"/>
      <c r="R27" s="92"/>
      <c r="S27" s="93"/>
    </row>
    <row r="28" spans="6:19" ht="15.75" customHeight="1" thickBot="1" x14ac:dyDescent="0.3">
      <c r="F28" s="63"/>
      <c r="G28" s="67"/>
      <c r="H28" s="59"/>
      <c r="I28" s="77"/>
      <c r="J28" s="62"/>
      <c r="K28" s="67"/>
      <c r="L28" s="59"/>
      <c r="M28" s="77"/>
      <c r="P28" s="91"/>
      <c r="Q28" s="92"/>
      <c r="R28" s="92"/>
      <c r="S28" s="93"/>
    </row>
    <row r="29" spans="6:19" ht="15.75" customHeight="1" thickTop="1" thickBot="1" x14ac:dyDescent="0.3">
      <c r="F29" s="63"/>
      <c r="G29" s="64" t="s">
        <v>53</v>
      </c>
      <c r="H29" s="128"/>
      <c r="I29" s="77"/>
      <c r="J29" s="62"/>
      <c r="K29" s="64" t="s">
        <v>53</v>
      </c>
      <c r="L29" s="128"/>
      <c r="M29" s="77"/>
      <c r="P29" s="91"/>
      <c r="Q29" s="92"/>
      <c r="R29" s="92"/>
      <c r="S29" s="93"/>
    </row>
    <row r="30" spans="6:19" ht="15.75" customHeight="1" thickTop="1" x14ac:dyDescent="0.25">
      <c r="F30" s="63"/>
      <c r="G30" s="64" t="s">
        <v>43</v>
      </c>
      <c r="H30" s="82" t="str">
        <f>IF(AND(H29&gt;=H26,H29&lt;=H27),"PASS","FAIL")</f>
        <v>PASS</v>
      </c>
      <c r="I30" s="77"/>
      <c r="J30" s="62"/>
      <c r="K30" s="64" t="s">
        <v>43</v>
      </c>
      <c r="L30" s="82" t="str">
        <f>IF(AND(L29&gt;=L26,L29&lt;=L27),"PASS","FAIL")</f>
        <v>PASS</v>
      </c>
      <c r="M30" s="77"/>
      <c r="P30" s="94"/>
      <c r="Q30" s="95"/>
      <c r="R30" s="95"/>
      <c r="S30" s="96"/>
    </row>
    <row r="31" spans="6:19" ht="15.75" customHeight="1" x14ac:dyDescent="0.25">
      <c r="F31" s="62"/>
      <c r="G31" s="59"/>
      <c r="H31" s="59"/>
      <c r="I31" s="77"/>
      <c r="J31" s="62"/>
      <c r="K31" s="59"/>
      <c r="L31" s="59"/>
      <c r="M31" s="77"/>
    </row>
    <row r="32" spans="6:19" ht="15.75" customHeight="1" x14ac:dyDescent="0.25">
      <c r="F32" s="62"/>
      <c r="G32" s="59"/>
      <c r="H32" s="59"/>
      <c r="I32" s="77"/>
      <c r="J32" s="62"/>
      <c r="K32" s="59"/>
      <c r="L32" s="59"/>
      <c r="M32" s="77"/>
    </row>
    <row r="33" spans="3:13" ht="15.75" customHeight="1" x14ac:dyDescent="0.25">
      <c r="F33" s="62"/>
      <c r="G33" s="59"/>
      <c r="H33" s="59"/>
      <c r="I33" s="77"/>
      <c r="J33" s="62"/>
      <c r="K33" s="59"/>
      <c r="L33" s="59"/>
      <c r="M33" s="77"/>
    </row>
    <row r="34" spans="3:13" ht="10" customHeight="1" x14ac:dyDescent="0.25">
      <c r="F34" s="70"/>
      <c r="G34" s="71"/>
      <c r="H34" s="71"/>
      <c r="I34" s="72"/>
      <c r="J34" s="70"/>
      <c r="K34" s="71"/>
      <c r="L34" s="71"/>
      <c r="M34" s="72"/>
    </row>
    <row r="35" spans="3:13" ht="11.25" customHeight="1" x14ac:dyDescent="0.25"/>
    <row r="36" spans="3:13" ht="11.25" customHeight="1" x14ac:dyDescent="0.25"/>
    <row r="37" spans="3:13" ht="11.25" customHeight="1" x14ac:dyDescent="0.25">
      <c r="J37" s="8"/>
    </row>
    <row r="38" spans="3:13" ht="11.25" customHeight="1" x14ac:dyDescent="0.25">
      <c r="C38" s="73" t="s">
        <v>44</v>
      </c>
      <c r="D38" s="80"/>
      <c r="E38" s="74"/>
      <c r="F38" s="74"/>
      <c r="G38" s="74"/>
      <c r="H38" s="73" t="s">
        <v>18</v>
      </c>
      <c r="I38" s="81"/>
      <c r="J38" s="78"/>
    </row>
    <row r="39" spans="3:13" ht="11.25" customHeight="1" x14ac:dyDescent="0.25">
      <c r="D39" s="75"/>
      <c r="E39" s="75"/>
      <c r="F39" s="75"/>
      <c r="G39" s="75"/>
      <c r="J39" s="8"/>
    </row>
    <row r="40" spans="3:13" ht="11.25" customHeight="1" x14ac:dyDescent="0.25">
      <c r="E40" s="10"/>
      <c r="F40" s="10"/>
      <c r="G40" s="10"/>
      <c r="J40" s="8"/>
    </row>
    <row r="41" spans="3:13" ht="11.25" customHeight="1" x14ac:dyDescent="0.25">
      <c r="E41" s="10"/>
      <c r="F41" s="10"/>
      <c r="G41" s="10"/>
      <c r="J41" s="8"/>
    </row>
    <row r="42" spans="3:13" x14ac:dyDescent="0.25">
      <c r="C42" s="73" t="s">
        <v>45</v>
      </c>
      <c r="D42" s="80"/>
      <c r="E42" s="74"/>
      <c r="F42" s="74"/>
      <c r="G42" s="74"/>
      <c r="H42" s="73" t="s">
        <v>18</v>
      </c>
      <c r="I42" s="81"/>
      <c r="J42" s="78"/>
    </row>
    <row r="43" spans="3:13" x14ac:dyDescent="0.25">
      <c r="D43" s="75"/>
      <c r="E43" s="75"/>
      <c r="F43" s="75"/>
      <c r="G43" s="75"/>
      <c r="J43" s="8"/>
    </row>
    <row r="44" spans="3:13" x14ac:dyDescent="0.25">
      <c r="J44" s="8"/>
    </row>
    <row r="45" spans="3:13" x14ac:dyDescent="0.25">
      <c r="J45" s="8"/>
    </row>
    <row r="46" spans="3:13" x14ac:dyDescent="0.25">
      <c r="J46" s="8"/>
    </row>
    <row r="47" spans="3:13" x14ac:dyDescent="0.25">
      <c r="J47" s="8"/>
    </row>
    <row r="48" spans="3:13" x14ac:dyDescent="0.25">
      <c r="J48" s="8"/>
    </row>
    <row r="49" s="8" customFormat="1" x14ac:dyDescent="0.25"/>
    <row r="50" s="8" customFormat="1" x14ac:dyDescent="0.25"/>
  </sheetData>
  <sheetProtection sheet="1" objects="1" scenarios="1"/>
  <mergeCells count="16">
    <mergeCell ref="P17:R17"/>
    <mergeCell ref="P18:S30"/>
    <mergeCell ref="J17:M17"/>
    <mergeCell ref="F17:I17"/>
    <mergeCell ref="C9:D10"/>
    <mergeCell ref="F9:M9"/>
    <mergeCell ref="T9:V9"/>
    <mergeCell ref="M10:M11"/>
    <mergeCell ref="T10:W15"/>
    <mergeCell ref="B12:D15"/>
    <mergeCell ref="F2:M2"/>
    <mergeCell ref="P2:R2"/>
    <mergeCell ref="T2:V2"/>
    <mergeCell ref="M3:M4"/>
    <mergeCell ref="P3:S15"/>
    <mergeCell ref="T3:W8"/>
  </mergeCells>
  <conditionalFormatting sqref="D2">
    <cfRule type="expression" dxfId="28" priority="2">
      <formula>AND($D$2="",$D$3="")</formula>
    </cfRule>
    <cfRule type="expression" dxfId="27" priority="3">
      <formula>AND($D$2&lt;&gt;"",$D$3&lt;&gt;"")</formula>
    </cfRule>
    <cfRule type="notContainsBlanks" dxfId="26" priority="5">
      <formula>LEN(TRIM(D2))&gt;0</formula>
    </cfRule>
  </conditionalFormatting>
  <conditionalFormatting sqref="D3">
    <cfRule type="notContainsBlanks" dxfId="25" priority="4">
      <formula>LEN(TRIM(D3))&gt;0</formula>
    </cfRule>
  </conditionalFormatting>
  <conditionalFormatting sqref="D7">
    <cfRule type="notContainsBlanks" dxfId="24" priority="31">
      <formula>LEN(TRIM(D7))&gt;0</formula>
    </cfRule>
  </conditionalFormatting>
  <conditionalFormatting sqref="G5:G8 G12:G15">
    <cfRule type="notContainsBlanks" dxfId="23" priority="14">
      <formula>LEN(TRIM(G5))&gt;0</formula>
    </cfRule>
    <cfRule type="expression" dxfId="22" priority="18">
      <formula>AND(G5&lt;&gt;"",H5&lt;&gt;"")</formula>
    </cfRule>
  </conditionalFormatting>
  <conditionalFormatting sqref="G5:I5 L5 G12:I12 L12">
    <cfRule type="notContainsBlanks" dxfId="21" priority="13">
      <formula>LEN(TRIM(G5))&gt;0</formula>
    </cfRule>
  </conditionalFormatting>
  <conditionalFormatting sqref="G5:I8">
    <cfRule type="expression" dxfId="20" priority="10">
      <formula>AND(G5&lt;&gt;"",G6&lt;&gt;"")</formula>
    </cfRule>
  </conditionalFormatting>
  <conditionalFormatting sqref="G6:I8">
    <cfRule type="expression" dxfId="19" priority="11">
      <formula>AND(G5="",G6="")</formula>
    </cfRule>
  </conditionalFormatting>
  <conditionalFormatting sqref="G8:I8 L8 G15:I15 L15">
    <cfRule type="notContainsBlanks" dxfId="18" priority="12">
      <formula>LEN(TRIM(G8))&gt;0</formula>
    </cfRule>
  </conditionalFormatting>
  <conditionalFormatting sqref="G12:I15">
    <cfRule type="expression" dxfId="17" priority="7">
      <formula>AND(G12&lt;&gt;"",G13&lt;&gt;"")</formula>
    </cfRule>
  </conditionalFormatting>
  <conditionalFormatting sqref="G13:I15">
    <cfRule type="expression" dxfId="16" priority="8">
      <formula>AND(G12="",G13="")</formula>
    </cfRule>
  </conditionalFormatting>
  <conditionalFormatting sqref="H23">
    <cfRule type="expression" dxfId="15" priority="64">
      <formula>COUNTBLANK($H$23:$H$24)=2</formula>
    </cfRule>
    <cfRule type="expression" dxfId="14" priority="65">
      <formula>COUNTBLANK(H23:H24)=0</formula>
    </cfRule>
    <cfRule type="notContainsBlanks" dxfId="13" priority="69">
      <formula>LEN(TRIM(H23))&gt;0</formula>
    </cfRule>
  </conditionalFormatting>
  <conditionalFormatting sqref="H24">
    <cfRule type="notContainsBlanks" dxfId="12" priority="66">
      <formula>LEN(TRIM(H24))&gt;0</formula>
    </cfRule>
  </conditionalFormatting>
  <conditionalFormatting sqref="H29 L29">
    <cfRule type="notContainsBlanks" dxfId="11" priority="1">
      <formula>LEN(TRIM(H29))&gt;0</formula>
    </cfRule>
  </conditionalFormatting>
  <conditionalFormatting sqref="H5:I8">
    <cfRule type="notContainsBlanks" dxfId="10" priority="9">
      <formula>LEN(TRIM(H5))&gt;0</formula>
    </cfRule>
  </conditionalFormatting>
  <conditionalFormatting sqref="H12:I15">
    <cfRule type="notContainsBlanks" dxfId="9" priority="6">
      <formula>LEN(TRIM(H12))&gt;0</formula>
    </cfRule>
  </conditionalFormatting>
  <conditionalFormatting sqref="L5:L8 L12:L15">
    <cfRule type="notContainsBlanks" dxfId="8" priority="16">
      <formula>LEN(TRIM(L5))&gt;0</formula>
    </cfRule>
    <cfRule type="expression" dxfId="7" priority="17">
      <formula>AND(L5&lt;&gt;"",L6&lt;&gt;"")</formula>
    </cfRule>
  </conditionalFormatting>
  <conditionalFormatting sqref="L6:L8 L13:L15">
    <cfRule type="expression" dxfId="6" priority="19">
      <formula>AND(L5="",L6="")</formula>
    </cfRule>
  </conditionalFormatting>
  <conditionalFormatting sqref="L23">
    <cfRule type="expression" dxfId="5" priority="61">
      <formula>COUNTBLANK($L$23:$L$24)=2</formula>
    </cfRule>
    <cfRule type="expression" dxfId="4" priority="62">
      <formula>COUNTBLANK(L23:L24)=0</formula>
    </cfRule>
    <cfRule type="notContainsBlanks" dxfId="3" priority="68">
      <formula>LEN(TRIM(L23))&gt;0</formula>
    </cfRule>
  </conditionalFormatting>
  <conditionalFormatting sqref="L24">
    <cfRule type="notContainsBlanks" dxfId="2" priority="67">
      <formula>LEN(TRIM(L24))&gt;0</formula>
    </cfRule>
  </conditionalFormatting>
  <conditionalFormatting sqref="M5:M8 M12:M15 H30 L30">
    <cfRule type="cellIs" dxfId="1" priority="43" operator="equal">
      <formula>"PASS"</formula>
    </cfRule>
    <cfRule type="cellIs" dxfId="0" priority="44" operator="equal">
      <formula>"FAIL"</formula>
    </cfRule>
  </conditionalFormatting>
  <printOptions horizontalCentered="1" verticalCentered="1"/>
  <pageMargins left="0.23624999999999999" right="0.25" top="0.92125000000000001" bottom="0.75" header="0.31270833333333298" footer="0.3"/>
  <pageSetup scale="79" orientation="landscape" r:id="rId1"/>
  <headerFooter>
    <oddHeader>&amp;C&amp;"Aptos Narrow,Italic"&amp;28EVOLUTION Performance Verification</oddHeader>
    <oddFooter>&amp;L&amp;A&amp;CPage &amp;P of &amp;N                       &amp;RRelease Date: 23-MAY-2026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2DFD37AF0030F46B767D2FB80481DB6" ma:contentTypeVersion="21" ma:contentTypeDescription="Create a new document." ma:contentTypeScope="" ma:versionID="542b95d12c7303d33462c55aecac9fcb">
  <xsd:schema xmlns:xsd="http://www.w3.org/2001/XMLSchema" xmlns:xs="http://www.w3.org/2001/XMLSchema" xmlns:p="http://schemas.microsoft.com/office/2006/metadata/properties" xmlns:ns2="fd667623-44cc-4651-81ed-802383599473" xmlns:ns3="3229fb5f-fca9-42a8-bacc-db2ca2a02dfc" targetNamespace="http://schemas.microsoft.com/office/2006/metadata/properties" ma:root="true" ma:fieldsID="a4ccd0a8c07109cdc7cf0f5772d1d9b7" ns2:_="" ns3:_="">
    <xsd:import namespace="fd667623-44cc-4651-81ed-802383599473"/>
    <xsd:import namespace="3229fb5f-fca9-42a8-bacc-db2ca2a02df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element ref="ns3:_dlc_DocId" minOccurs="0"/>
                <xsd:element ref="ns3:_dlc_DocIdUrl" minOccurs="0"/>
                <xsd:element ref="ns3:_dlc_DocIdPersistId"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667623-44cc-4651-81ed-8023835994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6846d83-8cbd-4cb5-95bb-a340e2450c4a"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29fb5f-fca9-42a8-bacc-db2ca2a02df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866863d-b488-4b34-b037-e150740d3739}" ma:internalName="TaxCatchAll" ma:showField="CatchAllData" ma:web="3229fb5f-fca9-42a8-bacc-db2ca2a02dfc">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3229fb5f-fca9-42a8-bacc-db2ca2a02dfc">
      <UserInfo>
        <DisplayName>Michelle Cowan</DisplayName>
        <AccountId>19</AccountId>
        <AccountType/>
      </UserInfo>
      <UserInfo>
        <DisplayName>Mike Pageau</DisplayName>
        <AccountId>12</AccountId>
        <AccountType/>
      </UserInfo>
      <UserInfo>
        <DisplayName>Sean Coffman</DisplayName>
        <AccountId>18</AccountId>
        <AccountType/>
      </UserInfo>
    </SharedWithUsers>
    <TaxCatchAll xmlns="3229fb5f-fca9-42a8-bacc-db2ca2a02dfc" xsi:nil="true"/>
    <lcf76f155ced4ddcb4097134ff3c332f xmlns="fd667623-44cc-4651-81ed-802383599473">
      <Terms xmlns="http://schemas.microsoft.com/office/infopath/2007/PartnerControls"/>
    </lcf76f155ced4ddcb4097134ff3c332f>
  </documentManagement>
</p:properti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E1FD9ABE-78D7-4A94-BC30-89722BB9C880}">
  <ds:schemaRefs>
    <ds:schemaRef ds:uri="http://schemas.microsoft.com/sharepoint/v3/contenttype/forms"/>
  </ds:schemaRefs>
</ds:datastoreItem>
</file>

<file path=customXml/itemProps2.xml><?xml version="1.0" encoding="utf-8"?>
<ds:datastoreItem xmlns:ds="http://schemas.openxmlformats.org/officeDocument/2006/customXml" ds:itemID="{9D9A34D5-FFF4-48E5-BAE4-A9152F16416D}"/>
</file>

<file path=customXml/itemProps3.xml><?xml version="1.0" encoding="utf-8"?>
<ds:datastoreItem xmlns:ds="http://schemas.openxmlformats.org/officeDocument/2006/customXml" ds:itemID="{7E4959DB-CD6C-4057-A72B-6D32B40E8E52}">
  <ds:schemaRefs>
    <ds:schemaRef ds:uri="608436a2-fb56-478f-9a95-44cefb547962"/>
    <ds:schemaRef ds:uri="http://schemas.openxmlformats.org/package/2006/metadata/core-properties"/>
    <ds:schemaRef ds:uri="http://purl.org/dc/elements/1.1/"/>
    <ds:schemaRef ds:uri="82c29023-ed0c-4017-ad13-23bde5a74972"/>
    <ds:schemaRef ds:uri="http://purl.org/dc/dcmitype/"/>
    <ds:schemaRef ds:uri="http://schemas.microsoft.com/office/2006/documentManagement/types"/>
    <ds:schemaRef ds:uri="http://www.w3.org/XML/1998/namespace"/>
    <ds:schemaRef ds:uri="http://purl.org/dc/term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F1F2A6E7-9EC6-4669-AA6A-C8948520F9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GEX Form 100-269(a) Rev-G</vt:lpstr>
      <vt:lpstr>GEX Form 100-269(b) Rev-G</vt:lpstr>
      <vt:lpstr>GEX Form 100-269(c) Rev-G</vt:lpstr>
      <vt:lpstr>'GEX Form 100-269(a) Rev-G'!Print_Area</vt:lpstr>
      <vt:lpstr>'GEX Form 100-269(b) Rev-G'!Print_Area</vt:lpstr>
      <vt:lpstr>'GEX Form 100-269(c) Rev-G'!Print_Area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Sean Coffman</dc:creator>
  <cp:keywords/>
  <dc:description/>
  <cp:lastModifiedBy>Aaron Neighbour</cp:lastModifiedBy>
  <cp:revision/>
  <cp:lastPrinted>2026-06-19T13:22:01Z</cp:lastPrinted>
  <dcterms:created xsi:type="dcterms:W3CDTF">2007-07-20T19:42:58Z</dcterms:created>
  <dcterms:modified xsi:type="dcterms:W3CDTF">2026-06-23T22:20:24Z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0x010100D2DFD37AF0030F46B767D2FB80481DB6</vt:lpwstr>
  </property>
  <property fmtid="{D5CDD505-2E9C-101B-9397-08002B2CF9AE}" pid="3" name="Order">
    <vt:r8>7191900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dlc_DocIdItemGuid">
    <vt:lpwstr>489a6835-46af-4e3a-863c-2fbde3e230b2</vt:lpwstr>
  </property>
  <property fmtid="{D5CDD505-2E9C-101B-9397-08002B2CF9AE}" pid="11" name="MediaServiceImageTags">
    <vt:lpwstr/>
  </property>
</Properties>
</file>